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codeName="ThisWorkbook"/>
  <mc:AlternateContent xmlns:mc="http://schemas.openxmlformats.org/markup-compatibility/2006">
    <mc:Choice Requires="x15">
      <x15ac:absPath xmlns:x15ac="http://schemas.microsoft.com/office/spreadsheetml/2010/11/ac" url="C:\Users\441144\Desktop\MATSHILIS FOLDER\Sithembile\GNP-099-25_A-ICT Outsourcing\"/>
    </mc:Choice>
  </mc:AlternateContent>
  <xr:revisionPtr revIDLastSave="0" documentId="8_{3881973F-D80F-4369-A58A-BCA7516F301C}" xr6:coauthVersionLast="47" xr6:coauthVersionMax="47" xr10:uidLastSave="{00000000-0000-0000-0000-000000000000}"/>
  <workbookProtection workbookAlgorithmName="SHA-512" workbookHashValue="++jZKqF0xRqGlcgzl6J1BJJIgUIR8PH+ihOQMbCYq449+UQJ46mNNMGU8thA1ROPXtVvD+xXCVbU2jTdgGc6jg==" workbookSaltValue="RAyHwUxAoF7RQbKiDaoNZQ==" workbookSpinCount="100000" lockStructure="1"/>
  <bookViews>
    <workbookView xWindow="19092" yWindow="-108" windowWidth="23256" windowHeight="13896" tabRatio="872" firstSheet="7" activeTab="9" xr2:uid="{00000000-000D-0000-FFFF-FFFF00000000}"/>
  </bookViews>
  <sheets>
    <sheet name="1A - Abbreviations" sheetId="20" r:id="rId1"/>
    <sheet name="1B - Desktop &amp; IoT" sheetId="21" r:id="rId2"/>
    <sheet name="1C - SANParks Owned Equipment" sheetId="22" r:id="rId3"/>
    <sheet name="1D - Private Cloud Pricing" sheetId="19" r:id="rId4"/>
    <sheet name="1E - Geographic Locations" sheetId="9" r:id="rId5"/>
    <sheet name="1F - WAN Pricing" sheetId="23" r:id="rId6"/>
    <sheet name="1G - Capability" sheetId="29" r:id="rId7"/>
    <sheet name="1H - References" sheetId="14" r:id="rId8"/>
    <sheet name="1I - VoIP Costing" sheetId="17" r:id="rId9"/>
    <sheet name="1J - Price Summary" sheetId="28" r:id="rId10"/>
    <sheet name="1K - Map of South African Parks" sheetId="26" r:id="rId11"/>
    <sheet name="1L - Kruger Park Camps" sheetId="27" r:id="rId12"/>
    <sheet name="1M - Backup &amp; Recovery RTO &amp; RP" sheetId="30" r:id="rId13"/>
  </sheets>
  <definedNames>
    <definedName name="_xlnm._FilterDatabase" localSheetId="4" hidden="1">'1E - Geographic Locations'!#REF!</definedName>
    <definedName name="_xlnm._FilterDatabase" localSheetId="5" hidden="1">'1F - WAN Pricing'!$A$10:$AE$188</definedName>
    <definedName name="_Toc207009507" localSheetId="1">'1B - Desktop &amp; IoT'!$A$1</definedName>
    <definedName name="_Toc207009508" localSheetId="2">'1C - SANParks Owned Equipment'!$A$1</definedName>
    <definedName name="NewSelect">#REF!</definedName>
    <definedName name="_xlnm.Print_Area" localSheetId="4">'1E - Geographic Locations'!$I$2:$N$107</definedName>
    <definedName name="_xlnm.Print_Titles" localSheetId="4">'1E - Geographic Locations'!$2:$3</definedName>
    <definedName name="_xlnm.Print_Titles" localSheetId="5">'1F - WAN Pricing'!$7:$9</definedName>
    <definedName name="_xlnm.Print_Titles" localSheetId="7">'1H - References'!$1:$2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52" i="28" l="1"/>
  <c r="I25" i="28"/>
  <c r="C56" i="17"/>
  <c r="G59" i="28" l="1"/>
  <c r="U162" i="23"/>
  <c r="I42" i="28"/>
  <c r="E4" i="29"/>
  <c r="U10" i="23" l="1"/>
  <c r="J37" i="28"/>
  <c r="U145" i="23"/>
  <c r="B102" i="19"/>
  <c r="G100" i="19"/>
  <c r="C100" i="19"/>
  <c r="K6" i="28"/>
  <c r="E35" i="17"/>
  <c r="I70" i="28"/>
  <c r="J70" i="28"/>
  <c r="H28" i="28"/>
  <c r="J28" i="28" s="1"/>
  <c r="H29" i="28"/>
  <c r="J29" i="28" s="1"/>
  <c r="I51" i="28"/>
  <c r="V183" i="23"/>
  <c r="W183" i="23"/>
  <c r="X183" i="23"/>
  <c r="Y183" i="23"/>
  <c r="Z183" i="23"/>
  <c r="AA183" i="23"/>
  <c r="AB183" i="23"/>
  <c r="AC183" i="23"/>
  <c r="AD183" i="23"/>
  <c r="V184" i="23"/>
  <c r="W184" i="23"/>
  <c r="X184" i="23"/>
  <c r="Y184" i="23"/>
  <c r="Z184" i="23"/>
  <c r="AA184" i="23"/>
  <c r="AB184" i="23"/>
  <c r="AC184" i="23"/>
  <c r="AD184" i="23"/>
  <c r="V185" i="23"/>
  <c r="W185" i="23"/>
  <c r="X185" i="23"/>
  <c r="Y185" i="23"/>
  <c r="Z185" i="23"/>
  <c r="AA185" i="23"/>
  <c r="AB185" i="23"/>
  <c r="AC185" i="23"/>
  <c r="AD185" i="23"/>
  <c r="U184" i="23"/>
  <c r="U185" i="23"/>
  <c r="U183" i="23"/>
  <c r="T180" i="23"/>
  <c r="S180" i="23"/>
  <c r="S186" i="23" s="1"/>
  <c r="U12" i="23"/>
  <c r="E51" i="17"/>
  <c r="J48" i="28" s="1"/>
  <c r="C51" i="17"/>
  <c r="I48" i="28" s="1"/>
  <c r="J47" i="28"/>
  <c r="C35" i="17"/>
  <c r="I47" i="28" s="1"/>
  <c r="N2" i="9"/>
  <c r="M4" i="9"/>
  <c r="M5" i="9"/>
  <c r="N5" i="9" s="1"/>
  <c r="N4" i="9" l="1"/>
  <c r="AE184" i="23"/>
  <c r="AE183" i="23"/>
  <c r="AE185" i="23"/>
  <c r="K97" i="19"/>
  <c r="M6" i="9"/>
  <c r="N6" i="9" s="1"/>
  <c r="M7" i="9"/>
  <c r="N7" i="9" s="1"/>
  <c r="M8" i="9"/>
  <c r="N8" i="9" s="1"/>
  <c r="M9" i="9"/>
  <c r="N9" i="9" s="1"/>
  <c r="M10" i="9"/>
  <c r="N10" i="9" s="1"/>
  <c r="M11" i="9"/>
  <c r="N11" i="9" s="1"/>
  <c r="M12" i="9"/>
  <c r="N12" i="9" s="1"/>
  <c r="M13" i="9"/>
  <c r="N13" i="9" s="1"/>
  <c r="M14" i="9"/>
  <c r="N14" i="9" s="1"/>
  <c r="M15" i="9"/>
  <c r="N15" i="9" s="1"/>
  <c r="M16" i="9"/>
  <c r="N16" i="9" s="1"/>
  <c r="M17" i="9"/>
  <c r="N17" i="9" s="1"/>
  <c r="M18" i="9"/>
  <c r="N18" i="9" s="1"/>
  <c r="M19" i="9"/>
  <c r="N19" i="9" s="1"/>
  <c r="M20" i="9"/>
  <c r="N20" i="9" s="1"/>
  <c r="M21" i="9"/>
  <c r="N21" i="9" s="1"/>
  <c r="M22" i="9"/>
  <c r="N22" i="9" s="1"/>
  <c r="M23" i="9"/>
  <c r="N23" i="9" s="1"/>
  <c r="M24" i="9"/>
  <c r="N24" i="9" s="1"/>
  <c r="M25" i="9"/>
  <c r="N25" i="9" s="1"/>
  <c r="M26" i="9"/>
  <c r="N26" i="9" s="1"/>
  <c r="M27" i="9"/>
  <c r="N27" i="9" s="1"/>
  <c r="M28" i="9"/>
  <c r="N28" i="9" s="1"/>
  <c r="M29" i="9"/>
  <c r="N29" i="9" s="1"/>
  <c r="M30" i="9"/>
  <c r="N30" i="9" s="1"/>
  <c r="M31" i="9"/>
  <c r="N31" i="9" s="1"/>
  <c r="M32" i="9"/>
  <c r="N32" i="9" s="1"/>
  <c r="M33" i="9"/>
  <c r="N33" i="9" s="1"/>
  <c r="M34" i="9"/>
  <c r="N34" i="9" s="1"/>
  <c r="M35" i="9"/>
  <c r="N35" i="9" s="1"/>
  <c r="M36" i="9"/>
  <c r="N36" i="9" s="1"/>
  <c r="M37" i="9"/>
  <c r="N37" i="9" s="1"/>
  <c r="M38" i="9"/>
  <c r="N38" i="9" s="1"/>
  <c r="M39" i="9"/>
  <c r="N39" i="9" s="1"/>
  <c r="M40" i="9"/>
  <c r="N40" i="9" s="1"/>
  <c r="M41" i="9"/>
  <c r="N41" i="9" s="1"/>
  <c r="M42" i="9"/>
  <c r="N42" i="9" s="1"/>
  <c r="M43" i="9"/>
  <c r="N43" i="9" s="1"/>
  <c r="M44" i="9"/>
  <c r="N44" i="9" s="1"/>
  <c r="M45" i="9"/>
  <c r="N45" i="9" s="1"/>
  <c r="M46" i="9"/>
  <c r="N46" i="9" s="1"/>
  <c r="M47" i="9"/>
  <c r="N47" i="9" s="1"/>
  <c r="M48" i="9"/>
  <c r="N48" i="9" s="1"/>
  <c r="M49" i="9"/>
  <c r="N49" i="9" s="1"/>
  <c r="M50" i="9"/>
  <c r="N50" i="9" s="1"/>
  <c r="M51" i="9"/>
  <c r="N51" i="9" s="1"/>
  <c r="M52" i="9"/>
  <c r="N52" i="9" s="1"/>
  <c r="M53" i="9"/>
  <c r="N53" i="9" s="1"/>
  <c r="M54" i="9"/>
  <c r="N54" i="9" s="1"/>
  <c r="M55" i="9"/>
  <c r="N55" i="9" s="1"/>
  <c r="M56" i="9"/>
  <c r="N56" i="9" s="1"/>
  <c r="M57" i="9"/>
  <c r="N57" i="9" s="1"/>
  <c r="M58" i="9"/>
  <c r="N58" i="9" s="1"/>
  <c r="M59" i="9"/>
  <c r="N59" i="9" s="1"/>
  <c r="M60" i="9"/>
  <c r="N60" i="9" s="1"/>
  <c r="M61" i="9"/>
  <c r="N61" i="9" s="1"/>
  <c r="M62" i="9"/>
  <c r="N62" i="9" s="1"/>
  <c r="M63" i="9"/>
  <c r="N63" i="9" s="1"/>
  <c r="M64" i="9"/>
  <c r="N64" i="9" s="1"/>
  <c r="M65" i="9"/>
  <c r="N65" i="9" s="1"/>
  <c r="M66" i="9"/>
  <c r="N66" i="9" s="1"/>
  <c r="M67" i="9"/>
  <c r="N67" i="9" s="1"/>
  <c r="M68" i="9"/>
  <c r="N68" i="9" s="1"/>
  <c r="M69" i="9"/>
  <c r="N69" i="9" s="1"/>
  <c r="M70" i="9"/>
  <c r="N70" i="9" s="1"/>
  <c r="M71" i="9"/>
  <c r="N71" i="9" s="1"/>
  <c r="M73" i="9"/>
  <c r="N73" i="9" s="1"/>
  <c r="M74" i="9"/>
  <c r="N74" i="9" s="1"/>
  <c r="M75" i="9"/>
  <c r="N75" i="9" s="1"/>
  <c r="M76" i="9"/>
  <c r="N76" i="9" s="1"/>
  <c r="M77" i="9"/>
  <c r="N77" i="9" s="1"/>
  <c r="M78" i="9"/>
  <c r="N78" i="9" s="1"/>
  <c r="M79" i="9"/>
  <c r="N79" i="9" s="1"/>
  <c r="M80" i="9"/>
  <c r="N80" i="9" s="1"/>
  <c r="M81" i="9"/>
  <c r="N81" i="9" s="1"/>
  <c r="M82" i="9"/>
  <c r="N82" i="9" s="1"/>
  <c r="M83" i="9"/>
  <c r="N83" i="9" s="1"/>
  <c r="M84" i="9"/>
  <c r="N84" i="9" s="1"/>
  <c r="M85" i="9"/>
  <c r="N85" i="9" s="1"/>
  <c r="M86" i="9"/>
  <c r="N86" i="9" s="1"/>
  <c r="M87" i="9"/>
  <c r="N87" i="9" s="1"/>
  <c r="M88" i="9"/>
  <c r="N88" i="9" s="1"/>
  <c r="M89" i="9"/>
  <c r="N89" i="9" s="1"/>
  <c r="M90" i="9"/>
  <c r="N90" i="9" s="1"/>
  <c r="M91" i="9"/>
  <c r="N91" i="9" s="1"/>
  <c r="M92" i="9"/>
  <c r="N92" i="9" s="1"/>
  <c r="M93" i="9"/>
  <c r="N93" i="9" s="1"/>
  <c r="M94" i="9"/>
  <c r="N94" i="9" s="1"/>
  <c r="M95" i="9"/>
  <c r="N95" i="9" s="1"/>
  <c r="M96" i="9"/>
  <c r="N96" i="9" s="1"/>
  <c r="M97" i="9"/>
  <c r="N97" i="9" s="1"/>
  <c r="M98" i="9"/>
  <c r="N98" i="9" s="1"/>
  <c r="M99" i="9"/>
  <c r="N99" i="9" s="1"/>
  <c r="M100" i="9"/>
  <c r="N100" i="9" s="1"/>
  <c r="M101" i="9"/>
  <c r="N101" i="9" s="1"/>
  <c r="M102" i="9"/>
  <c r="N102" i="9" s="1"/>
  <c r="M103" i="9"/>
  <c r="N103" i="9" s="1"/>
  <c r="M104" i="9"/>
  <c r="N104" i="9" s="1"/>
  <c r="M105" i="9"/>
  <c r="N105" i="9" s="1"/>
  <c r="M106" i="9"/>
  <c r="N106" i="9" s="1"/>
  <c r="M107" i="9"/>
  <c r="H38" i="28"/>
  <c r="J38" i="28" s="1"/>
  <c r="K38" i="28" s="1"/>
  <c r="L38" i="28" s="1"/>
  <c r="M38" i="28" s="1"/>
  <c r="N38" i="28" s="1"/>
  <c r="O38" i="28" s="1"/>
  <c r="P38" i="28" s="1"/>
  <c r="Q38" i="28" s="1"/>
  <c r="R38" i="28" s="1"/>
  <c r="S38" i="28" s="1"/>
  <c r="H37" i="28"/>
  <c r="K93" i="22"/>
  <c r="K94" i="22"/>
  <c r="K95" i="22"/>
  <c r="K96" i="22"/>
  <c r="K97" i="22"/>
  <c r="K98" i="22"/>
  <c r="K99" i="22"/>
  <c r="K100" i="22"/>
  <c r="K101" i="22"/>
  <c r="K102" i="22"/>
  <c r="K103" i="22"/>
  <c r="K104" i="22"/>
  <c r="K105" i="22"/>
  <c r="K106" i="22"/>
  <c r="K107" i="22"/>
  <c r="K108" i="22"/>
  <c r="K109" i="22"/>
  <c r="K110" i="22"/>
  <c r="K111" i="22"/>
  <c r="K112" i="22"/>
  <c r="K113" i="22"/>
  <c r="K114" i="22"/>
  <c r="K115" i="22"/>
  <c r="K116" i="22"/>
  <c r="K117" i="22"/>
  <c r="K118" i="22"/>
  <c r="K119" i="22"/>
  <c r="K120" i="22"/>
  <c r="K121" i="22"/>
  <c r="K92" i="22"/>
  <c r="K18" i="28"/>
  <c r="G29" i="28"/>
  <c r="T75" i="28"/>
  <c r="T74" i="28"/>
  <c r="T73" i="28"/>
  <c r="T72" i="28"/>
  <c r="T71" i="28"/>
  <c r="G13" i="22"/>
  <c r="E32" i="28" s="1"/>
  <c r="G32" i="28" s="1"/>
  <c r="H65" i="28"/>
  <c r="J65" i="28" s="1"/>
  <c r="G65" i="28"/>
  <c r="H64" i="28"/>
  <c r="J64" i="28" s="1"/>
  <c r="G64" i="28"/>
  <c r="H63" i="28"/>
  <c r="J63" i="28" s="1"/>
  <c r="G63" i="28"/>
  <c r="H62" i="28"/>
  <c r="J62" i="28" s="1"/>
  <c r="G62" i="28"/>
  <c r="H61" i="28"/>
  <c r="J61" i="28" s="1"/>
  <c r="G61" i="28"/>
  <c r="H60" i="28"/>
  <c r="J60" i="28" s="1"/>
  <c r="G60" i="28"/>
  <c r="H59" i="28"/>
  <c r="J59" i="28" s="1"/>
  <c r="K59" i="28" s="1"/>
  <c r="G36" i="28"/>
  <c r="G35" i="28"/>
  <c r="G34" i="28"/>
  <c r="G33" i="28"/>
  <c r="G30" i="28"/>
  <c r="H36" i="28"/>
  <c r="J36" i="28" s="1"/>
  <c r="H35" i="28"/>
  <c r="J35" i="28" s="1"/>
  <c r="H34" i="28"/>
  <c r="J34" i="28" s="1"/>
  <c r="H33" i="28"/>
  <c r="J33" i="28" s="1"/>
  <c r="H30" i="28"/>
  <c r="J30" i="28" s="1"/>
  <c r="G28" i="28"/>
  <c r="K17" i="28"/>
  <c r="L17" i="28" s="1"/>
  <c r="M17" i="28" s="1"/>
  <c r="N17" i="28" s="1"/>
  <c r="O17" i="28" s="1"/>
  <c r="P17" i="28" s="1"/>
  <c r="Q17" i="28" s="1"/>
  <c r="R17" i="28" s="1"/>
  <c r="S17" i="28" s="1"/>
  <c r="K100" i="19"/>
  <c r="J50" i="28" s="1"/>
  <c r="J100" i="19"/>
  <c r="E100" i="19"/>
  <c r="I100" i="19"/>
  <c r="K47" i="28"/>
  <c r="I46" i="28"/>
  <c r="AD179" i="23"/>
  <c r="AC179" i="23"/>
  <c r="AB179" i="23"/>
  <c r="AA179" i="23"/>
  <c r="Z179" i="23"/>
  <c r="Y179" i="23"/>
  <c r="X179" i="23"/>
  <c r="W179" i="23"/>
  <c r="V179" i="23"/>
  <c r="U179" i="23"/>
  <c r="AD178" i="23"/>
  <c r="AC178" i="23"/>
  <c r="AB178" i="23"/>
  <c r="AA178" i="23"/>
  <c r="Z178" i="23"/>
  <c r="Y178" i="23"/>
  <c r="X178" i="23"/>
  <c r="W178" i="23"/>
  <c r="V178" i="23"/>
  <c r="U178" i="23"/>
  <c r="AD177" i="23"/>
  <c r="AC177" i="23"/>
  <c r="AB177" i="23"/>
  <c r="AA177" i="23"/>
  <c r="Z177" i="23"/>
  <c r="Y177" i="23"/>
  <c r="X177" i="23"/>
  <c r="W177" i="23"/>
  <c r="V177" i="23"/>
  <c r="U177" i="23"/>
  <c r="AD176" i="23"/>
  <c r="AC176" i="23"/>
  <c r="AB176" i="23"/>
  <c r="AA176" i="23"/>
  <c r="Z176" i="23"/>
  <c r="Y176" i="23"/>
  <c r="X176" i="23"/>
  <c r="W176" i="23"/>
  <c r="V176" i="23"/>
  <c r="U176" i="23"/>
  <c r="AD175" i="23"/>
  <c r="AC175" i="23"/>
  <c r="AB175" i="23"/>
  <c r="AA175" i="23"/>
  <c r="Z175" i="23"/>
  <c r="Y175" i="23"/>
  <c r="X175" i="23"/>
  <c r="W175" i="23"/>
  <c r="V175" i="23"/>
  <c r="U175" i="23"/>
  <c r="AD174" i="23"/>
  <c r="AC174" i="23"/>
  <c r="AB174" i="23"/>
  <c r="AA174" i="23"/>
  <c r="Z174" i="23"/>
  <c r="Y174" i="23"/>
  <c r="X174" i="23"/>
  <c r="W174" i="23"/>
  <c r="V174" i="23"/>
  <c r="U174" i="23"/>
  <c r="AD173" i="23"/>
  <c r="AC173" i="23"/>
  <c r="AB173" i="23"/>
  <c r="AA173" i="23"/>
  <c r="Z173" i="23"/>
  <c r="Y173" i="23"/>
  <c r="X173" i="23"/>
  <c r="W173" i="23"/>
  <c r="V173" i="23"/>
  <c r="U173" i="23"/>
  <c r="AD172" i="23"/>
  <c r="AC172" i="23"/>
  <c r="AB172" i="23"/>
  <c r="AA172" i="23"/>
  <c r="Z172" i="23"/>
  <c r="Y172" i="23"/>
  <c r="X172" i="23"/>
  <c r="W172" i="23"/>
  <c r="V172" i="23"/>
  <c r="U172" i="23"/>
  <c r="AD171" i="23"/>
  <c r="AC171" i="23"/>
  <c r="AB171" i="23"/>
  <c r="AA171" i="23"/>
  <c r="Z171" i="23"/>
  <c r="Y171" i="23"/>
  <c r="X171" i="23"/>
  <c r="W171" i="23"/>
  <c r="V171" i="23"/>
  <c r="U171" i="23"/>
  <c r="AD170" i="23"/>
  <c r="AC170" i="23"/>
  <c r="AB170" i="23"/>
  <c r="AA170" i="23"/>
  <c r="Z170" i="23"/>
  <c r="Y170" i="23"/>
  <c r="X170" i="23"/>
  <c r="W170" i="23"/>
  <c r="V170" i="23"/>
  <c r="U170" i="23"/>
  <c r="AD169" i="23"/>
  <c r="AC169" i="23"/>
  <c r="AB169" i="23"/>
  <c r="AA169" i="23"/>
  <c r="Z169" i="23"/>
  <c r="Y169" i="23"/>
  <c r="X169" i="23"/>
  <c r="W169" i="23"/>
  <c r="V169" i="23"/>
  <c r="U169" i="23"/>
  <c r="AD168" i="23"/>
  <c r="AC168" i="23"/>
  <c r="AB168" i="23"/>
  <c r="AA168" i="23"/>
  <c r="Z168" i="23"/>
  <c r="Y168" i="23"/>
  <c r="X168" i="23"/>
  <c r="W168" i="23"/>
  <c r="V168" i="23"/>
  <c r="U168" i="23"/>
  <c r="AD167" i="23"/>
  <c r="AC167" i="23"/>
  <c r="AB167" i="23"/>
  <c r="AA167" i="23"/>
  <c r="Z167" i="23"/>
  <c r="Y167" i="23"/>
  <c r="X167" i="23"/>
  <c r="W167" i="23"/>
  <c r="V167" i="23"/>
  <c r="U167" i="23"/>
  <c r="AD166" i="23"/>
  <c r="AC166" i="23"/>
  <c r="AB166" i="23"/>
  <c r="AA166" i="23"/>
  <c r="Z166" i="23"/>
  <c r="Y166" i="23"/>
  <c r="X166" i="23"/>
  <c r="W166" i="23"/>
  <c r="V166" i="23"/>
  <c r="U166" i="23"/>
  <c r="AD165" i="23"/>
  <c r="AC165" i="23"/>
  <c r="AB165" i="23"/>
  <c r="AA165" i="23"/>
  <c r="Z165" i="23"/>
  <c r="Y165" i="23"/>
  <c r="X165" i="23"/>
  <c r="W165" i="23"/>
  <c r="V165" i="23"/>
  <c r="U165" i="23"/>
  <c r="AD164" i="23"/>
  <c r="AC164" i="23"/>
  <c r="AB164" i="23"/>
  <c r="AA164" i="23"/>
  <c r="Z164" i="23"/>
  <c r="Y164" i="23"/>
  <c r="X164" i="23"/>
  <c r="W164" i="23"/>
  <c r="V164" i="23"/>
  <c r="U164" i="23"/>
  <c r="AD163" i="23"/>
  <c r="AC163" i="23"/>
  <c r="AB163" i="23"/>
  <c r="AA163" i="23"/>
  <c r="Z163" i="23"/>
  <c r="Y163" i="23"/>
  <c r="X163" i="23"/>
  <c r="W163" i="23"/>
  <c r="V163" i="23"/>
  <c r="U163" i="23"/>
  <c r="AD162" i="23"/>
  <c r="AC162" i="23"/>
  <c r="AB162" i="23"/>
  <c r="AA162" i="23"/>
  <c r="Z162" i="23"/>
  <c r="Y162" i="23"/>
  <c r="X162" i="23"/>
  <c r="W162" i="23"/>
  <c r="V162" i="23"/>
  <c r="AD161" i="23"/>
  <c r="AC161" i="23"/>
  <c r="AB161" i="23"/>
  <c r="AA161" i="23"/>
  <c r="Z161" i="23"/>
  <c r="Y161" i="23"/>
  <c r="X161" i="23"/>
  <c r="W161" i="23"/>
  <c r="V161" i="23"/>
  <c r="U161" i="23"/>
  <c r="AD160" i="23"/>
  <c r="AC160" i="23"/>
  <c r="AB160" i="23"/>
  <c r="AA160" i="23"/>
  <c r="Z160" i="23"/>
  <c r="Y160" i="23"/>
  <c r="X160" i="23"/>
  <c r="W160" i="23"/>
  <c r="V160" i="23"/>
  <c r="U160" i="23"/>
  <c r="AD159" i="23"/>
  <c r="AC159" i="23"/>
  <c r="AB159" i="23"/>
  <c r="AA159" i="23"/>
  <c r="Z159" i="23"/>
  <c r="Y159" i="23"/>
  <c r="X159" i="23"/>
  <c r="W159" i="23"/>
  <c r="V159" i="23"/>
  <c r="U159" i="23"/>
  <c r="AD158" i="23"/>
  <c r="AC158" i="23"/>
  <c r="AB158" i="23"/>
  <c r="AA158" i="23"/>
  <c r="Z158" i="23"/>
  <c r="Y158" i="23"/>
  <c r="X158" i="23"/>
  <c r="W158" i="23"/>
  <c r="V158" i="23"/>
  <c r="U158" i="23"/>
  <c r="AD157" i="23"/>
  <c r="AC157" i="23"/>
  <c r="AB157" i="23"/>
  <c r="AA157" i="23"/>
  <c r="Z157" i="23"/>
  <c r="Y157" i="23"/>
  <c r="X157" i="23"/>
  <c r="W157" i="23"/>
  <c r="V157" i="23"/>
  <c r="U157" i="23"/>
  <c r="AD156" i="23"/>
  <c r="AC156" i="23"/>
  <c r="AB156" i="23"/>
  <c r="AA156" i="23"/>
  <c r="Z156" i="23"/>
  <c r="Y156" i="23"/>
  <c r="X156" i="23"/>
  <c r="W156" i="23"/>
  <c r="V156" i="23"/>
  <c r="U156" i="23"/>
  <c r="AD155" i="23"/>
  <c r="AC155" i="23"/>
  <c r="AB155" i="23"/>
  <c r="AA155" i="23"/>
  <c r="Z155" i="23"/>
  <c r="Y155" i="23"/>
  <c r="X155" i="23"/>
  <c r="W155" i="23"/>
  <c r="V155" i="23"/>
  <c r="U155" i="23"/>
  <c r="AD154" i="23"/>
  <c r="AC154" i="23"/>
  <c r="AB154" i="23"/>
  <c r="AA154" i="23"/>
  <c r="Z154" i="23"/>
  <c r="Y154" i="23"/>
  <c r="X154" i="23"/>
  <c r="W154" i="23"/>
  <c r="V154" i="23"/>
  <c r="U154" i="23"/>
  <c r="AD153" i="23"/>
  <c r="AC153" i="23"/>
  <c r="AB153" i="23"/>
  <c r="AA153" i="23"/>
  <c r="Z153" i="23"/>
  <c r="Y153" i="23"/>
  <c r="X153" i="23"/>
  <c r="W153" i="23"/>
  <c r="V153" i="23"/>
  <c r="U153" i="23"/>
  <c r="AD152" i="23"/>
  <c r="AC152" i="23"/>
  <c r="AB152" i="23"/>
  <c r="AA152" i="23"/>
  <c r="Z152" i="23"/>
  <c r="Y152" i="23"/>
  <c r="X152" i="23"/>
  <c r="W152" i="23"/>
  <c r="V152" i="23"/>
  <c r="U152" i="23"/>
  <c r="AD151" i="23"/>
  <c r="AC151" i="23"/>
  <c r="AB151" i="23"/>
  <c r="AA151" i="23"/>
  <c r="Z151" i="23"/>
  <c r="Y151" i="23"/>
  <c r="X151" i="23"/>
  <c r="W151" i="23"/>
  <c r="V151" i="23"/>
  <c r="U151" i="23"/>
  <c r="AD150" i="23"/>
  <c r="AC150" i="23"/>
  <c r="AB150" i="23"/>
  <c r="AA150" i="23"/>
  <c r="Z150" i="23"/>
  <c r="Y150" i="23"/>
  <c r="X150" i="23"/>
  <c r="W150" i="23"/>
  <c r="V150" i="23"/>
  <c r="U150" i="23"/>
  <c r="AD149" i="23"/>
  <c r="AC149" i="23"/>
  <c r="AB149" i="23"/>
  <c r="AA149" i="23"/>
  <c r="Z149" i="23"/>
  <c r="Y149" i="23"/>
  <c r="X149" i="23"/>
  <c r="W149" i="23"/>
  <c r="V149" i="23"/>
  <c r="U149" i="23"/>
  <c r="AD148" i="23"/>
  <c r="AC148" i="23"/>
  <c r="AB148" i="23"/>
  <c r="AA148" i="23"/>
  <c r="Z148" i="23"/>
  <c r="Y148" i="23"/>
  <c r="X148" i="23"/>
  <c r="W148" i="23"/>
  <c r="V148" i="23"/>
  <c r="U148" i="23"/>
  <c r="AD147" i="23"/>
  <c r="AC147" i="23"/>
  <c r="AB147" i="23"/>
  <c r="AA147" i="23"/>
  <c r="Z147" i="23"/>
  <c r="Y147" i="23"/>
  <c r="X147" i="23"/>
  <c r="W147" i="23"/>
  <c r="V147" i="23"/>
  <c r="U147" i="23"/>
  <c r="AD146" i="23"/>
  <c r="AC146" i="23"/>
  <c r="AB146" i="23"/>
  <c r="AA146" i="23"/>
  <c r="Z146" i="23"/>
  <c r="Y146" i="23"/>
  <c r="X146" i="23"/>
  <c r="W146" i="23"/>
  <c r="V146" i="23"/>
  <c r="U146" i="23"/>
  <c r="AD145" i="23"/>
  <c r="AC145" i="23"/>
  <c r="AB145" i="23"/>
  <c r="AA145" i="23"/>
  <c r="Z145" i="23"/>
  <c r="Y145" i="23"/>
  <c r="X145" i="23"/>
  <c r="W145" i="23"/>
  <c r="V145" i="23"/>
  <c r="AD144" i="23"/>
  <c r="AC144" i="23"/>
  <c r="AB144" i="23"/>
  <c r="AA144" i="23"/>
  <c r="Z144" i="23"/>
  <c r="Y144" i="23"/>
  <c r="X144" i="23"/>
  <c r="W144" i="23"/>
  <c r="V144" i="23"/>
  <c r="U144" i="23"/>
  <c r="AD143" i="23"/>
  <c r="AC143" i="23"/>
  <c r="AB143" i="23"/>
  <c r="AA143" i="23"/>
  <c r="Z143" i="23"/>
  <c r="Y143" i="23"/>
  <c r="X143" i="23"/>
  <c r="W143" i="23"/>
  <c r="V143" i="23"/>
  <c r="U143" i="23"/>
  <c r="AD142" i="23"/>
  <c r="AC142" i="23"/>
  <c r="AB142" i="23"/>
  <c r="AA142" i="23"/>
  <c r="Z142" i="23"/>
  <c r="Y142" i="23"/>
  <c r="X142" i="23"/>
  <c r="W142" i="23"/>
  <c r="V142" i="23"/>
  <c r="U142" i="23"/>
  <c r="AD141" i="23"/>
  <c r="AC141" i="23"/>
  <c r="AB141" i="23"/>
  <c r="AA141" i="23"/>
  <c r="Z141" i="23"/>
  <c r="Y141" i="23"/>
  <c r="X141" i="23"/>
  <c r="W141" i="23"/>
  <c r="V141" i="23"/>
  <c r="U141" i="23"/>
  <c r="AD140" i="23"/>
  <c r="AC140" i="23"/>
  <c r="AB140" i="23"/>
  <c r="AA140" i="23"/>
  <c r="Z140" i="23"/>
  <c r="Y140" i="23"/>
  <c r="X140" i="23"/>
  <c r="W140" i="23"/>
  <c r="V140" i="23"/>
  <c r="U140" i="23"/>
  <c r="AD139" i="23"/>
  <c r="AC139" i="23"/>
  <c r="AB139" i="23"/>
  <c r="AA139" i="23"/>
  <c r="Z139" i="23"/>
  <c r="Y139" i="23"/>
  <c r="X139" i="23"/>
  <c r="W139" i="23"/>
  <c r="V139" i="23"/>
  <c r="U139" i="23"/>
  <c r="AD138" i="23"/>
  <c r="AC138" i="23"/>
  <c r="AB138" i="23"/>
  <c r="AA138" i="23"/>
  <c r="Z138" i="23"/>
  <c r="Y138" i="23"/>
  <c r="X138" i="23"/>
  <c r="W138" i="23"/>
  <c r="V138" i="23"/>
  <c r="U138" i="23"/>
  <c r="AD137" i="23"/>
  <c r="AC137" i="23"/>
  <c r="AB137" i="23"/>
  <c r="AA137" i="23"/>
  <c r="Z137" i="23"/>
  <c r="Y137" i="23"/>
  <c r="X137" i="23"/>
  <c r="W137" i="23"/>
  <c r="V137" i="23"/>
  <c r="U137" i="23"/>
  <c r="AD136" i="23"/>
  <c r="AC136" i="23"/>
  <c r="AB136" i="23"/>
  <c r="AA136" i="23"/>
  <c r="Z136" i="23"/>
  <c r="Y136" i="23"/>
  <c r="X136" i="23"/>
  <c r="W136" i="23"/>
  <c r="V136" i="23"/>
  <c r="U136" i="23"/>
  <c r="AD135" i="23"/>
  <c r="AC135" i="23"/>
  <c r="AB135" i="23"/>
  <c r="AA135" i="23"/>
  <c r="Z135" i="23"/>
  <c r="Y135" i="23"/>
  <c r="X135" i="23"/>
  <c r="W135" i="23"/>
  <c r="V135" i="23"/>
  <c r="U135" i="23"/>
  <c r="AD134" i="23"/>
  <c r="AC134" i="23"/>
  <c r="AB134" i="23"/>
  <c r="AA134" i="23"/>
  <c r="Z134" i="23"/>
  <c r="Y134" i="23"/>
  <c r="X134" i="23"/>
  <c r="W134" i="23"/>
  <c r="V134" i="23"/>
  <c r="U134" i="23"/>
  <c r="AD133" i="23"/>
  <c r="AC133" i="23"/>
  <c r="AB133" i="23"/>
  <c r="AA133" i="23"/>
  <c r="Z133" i="23"/>
  <c r="Y133" i="23"/>
  <c r="X133" i="23"/>
  <c r="W133" i="23"/>
  <c r="V133" i="23"/>
  <c r="U133" i="23"/>
  <c r="AD132" i="23"/>
  <c r="AC132" i="23"/>
  <c r="AB132" i="23"/>
  <c r="AA132" i="23"/>
  <c r="Z132" i="23"/>
  <c r="Y132" i="23"/>
  <c r="X132" i="23"/>
  <c r="W132" i="23"/>
  <c r="V132" i="23"/>
  <c r="U132" i="23"/>
  <c r="AD131" i="23"/>
  <c r="AC131" i="23"/>
  <c r="AB131" i="23"/>
  <c r="AA131" i="23"/>
  <c r="Z131" i="23"/>
  <c r="Y131" i="23"/>
  <c r="X131" i="23"/>
  <c r="W131" i="23"/>
  <c r="V131" i="23"/>
  <c r="U131" i="23"/>
  <c r="AD130" i="23"/>
  <c r="AC130" i="23"/>
  <c r="AB130" i="23"/>
  <c r="AA130" i="23"/>
  <c r="Z130" i="23"/>
  <c r="Y130" i="23"/>
  <c r="X130" i="23"/>
  <c r="W130" i="23"/>
  <c r="V130" i="23"/>
  <c r="U130" i="23"/>
  <c r="AD129" i="23"/>
  <c r="AC129" i="23"/>
  <c r="AB129" i="23"/>
  <c r="AA129" i="23"/>
  <c r="Z129" i="23"/>
  <c r="Y129" i="23"/>
  <c r="X129" i="23"/>
  <c r="W129" i="23"/>
  <c r="V129" i="23"/>
  <c r="U129" i="23"/>
  <c r="AD128" i="23"/>
  <c r="AC128" i="23"/>
  <c r="AB128" i="23"/>
  <c r="AA128" i="23"/>
  <c r="Z128" i="23"/>
  <c r="Y128" i="23"/>
  <c r="X128" i="23"/>
  <c r="W128" i="23"/>
  <c r="V128" i="23"/>
  <c r="U128" i="23"/>
  <c r="AD127" i="23"/>
  <c r="AC127" i="23"/>
  <c r="AB127" i="23"/>
  <c r="AA127" i="23"/>
  <c r="Z127" i="23"/>
  <c r="Y127" i="23"/>
  <c r="X127" i="23"/>
  <c r="W127" i="23"/>
  <c r="V127" i="23"/>
  <c r="U127" i="23"/>
  <c r="AD126" i="23"/>
  <c r="AC126" i="23"/>
  <c r="AB126" i="23"/>
  <c r="AA126" i="23"/>
  <c r="Z126" i="23"/>
  <c r="Y126" i="23"/>
  <c r="X126" i="23"/>
  <c r="W126" i="23"/>
  <c r="V126" i="23"/>
  <c r="U126" i="23"/>
  <c r="AD125" i="23"/>
  <c r="AC125" i="23"/>
  <c r="AB125" i="23"/>
  <c r="AA125" i="23"/>
  <c r="Z125" i="23"/>
  <c r="Y125" i="23"/>
  <c r="X125" i="23"/>
  <c r="W125" i="23"/>
  <c r="V125" i="23"/>
  <c r="U125" i="23"/>
  <c r="AD124" i="23"/>
  <c r="AC124" i="23"/>
  <c r="AB124" i="23"/>
  <c r="AA124" i="23"/>
  <c r="Z124" i="23"/>
  <c r="Y124" i="23"/>
  <c r="X124" i="23"/>
  <c r="W124" i="23"/>
  <c r="V124" i="23"/>
  <c r="U124" i="23"/>
  <c r="AD123" i="23"/>
  <c r="AC123" i="23"/>
  <c r="AB123" i="23"/>
  <c r="AA123" i="23"/>
  <c r="Z123" i="23"/>
  <c r="Y123" i="23"/>
  <c r="X123" i="23"/>
  <c r="W123" i="23"/>
  <c r="V123" i="23"/>
  <c r="U123" i="23"/>
  <c r="AD122" i="23"/>
  <c r="AC122" i="23"/>
  <c r="AB122" i="23"/>
  <c r="AA122" i="23"/>
  <c r="Z122" i="23"/>
  <c r="Y122" i="23"/>
  <c r="X122" i="23"/>
  <c r="W122" i="23"/>
  <c r="V122" i="23"/>
  <c r="U122" i="23"/>
  <c r="AD121" i="23"/>
  <c r="AC121" i="23"/>
  <c r="AB121" i="23"/>
  <c r="AA121" i="23"/>
  <c r="Z121" i="23"/>
  <c r="Y121" i="23"/>
  <c r="X121" i="23"/>
  <c r="W121" i="23"/>
  <c r="V121" i="23"/>
  <c r="U121" i="23"/>
  <c r="AD120" i="23"/>
  <c r="AC120" i="23"/>
  <c r="AB120" i="23"/>
  <c r="AA120" i="23"/>
  <c r="Z120" i="23"/>
  <c r="Y120" i="23"/>
  <c r="X120" i="23"/>
  <c r="W120" i="23"/>
  <c r="V120" i="23"/>
  <c r="U120" i="23"/>
  <c r="AD119" i="23"/>
  <c r="AC119" i="23"/>
  <c r="AB119" i="23"/>
  <c r="AA119" i="23"/>
  <c r="Z119" i="23"/>
  <c r="Y119" i="23"/>
  <c r="X119" i="23"/>
  <c r="W119" i="23"/>
  <c r="V119" i="23"/>
  <c r="U119" i="23"/>
  <c r="AD118" i="23"/>
  <c r="AC118" i="23"/>
  <c r="AB118" i="23"/>
  <c r="AA118" i="23"/>
  <c r="Z118" i="23"/>
  <c r="Y118" i="23"/>
  <c r="X118" i="23"/>
  <c r="W118" i="23"/>
  <c r="V118" i="23"/>
  <c r="U118" i="23"/>
  <c r="AD117" i="23"/>
  <c r="AC117" i="23"/>
  <c r="AB117" i="23"/>
  <c r="AA117" i="23"/>
  <c r="Z117" i="23"/>
  <c r="Y117" i="23"/>
  <c r="X117" i="23"/>
  <c r="W117" i="23"/>
  <c r="V117" i="23"/>
  <c r="U117" i="23"/>
  <c r="AD116" i="23"/>
  <c r="AC116" i="23"/>
  <c r="AB116" i="23"/>
  <c r="AA116" i="23"/>
  <c r="Z116" i="23"/>
  <c r="Y116" i="23"/>
  <c r="X116" i="23"/>
  <c r="W116" i="23"/>
  <c r="V116" i="23"/>
  <c r="U116" i="23"/>
  <c r="AD115" i="23"/>
  <c r="AC115" i="23"/>
  <c r="AB115" i="23"/>
  <c r="AA115" i="23"/>
  <c r="Z115" i="23"/>
  <c r="Y115" i="23"/>
  <c r="X115" i="23"/>
  <c r="W115" i="23"/>
  <c r="V115" i="23"/>
  <c r="U115" i="23"/>
  <c r="AD114" i="23"/>
  <c r="AC114" i="23"/>
  <c r="AB114" i="23"/>
  <c r="AA114" i="23"/>
  <c r="Z114" i="23"/>
  <c r="Y114" i="23"/>
  <c r="X114" i="23"/>
  <c r="W114" i="23"/>
  <c r="V114" i="23"/>
  <c r="U114" i="23"/>
  <c r="AD113" i="23"/>
  <c r="AC113" i="23"/>
  <c r="AB113" i="23"/>
  <c r="AA113" i="23"/>
  <c r="Z113" i="23"/>
  <c r="Y113" i="23"/>
  <c r="X113" i="23"/>
  <c r="W113" i="23"/>
  <c r="V113" i="23"/>
  <c r="U113" i="23"/>
  <c r="AD112" i="23"/>
  <c r="AC112" i="23"/>
  <c r="AB112" i="23"/>
  <c r="AA112" i="23"/>
  <c r="Z112" i="23"/>
  <c r="Y112" i="23"/>
  <c r="X112" i="23"/>
  <c r="W112" i="23"/>
  <c r="V112" i="23"/>
  <c r="U112" i="23"/>
  <c r="AD111" i="23"/>
  <c r="AC111" i="23"/>
  <c r="AB111" i="23"/>
  <c r="AA111" i="23"/>
  <c r="Z111" i="23"/>
  <c r="Y111" i="23"/>
  <c r="X111" i="23"/>
  <c r="W111" i="23"/>
  <c r="V111" i="23"/>
  <c r="U111" i="23"/>
  <c r="AD110" i="23"/>
  <c r="AC110" i="23"/>
  <c r="AB110" i="23"/>
  <c r="AA110" i="23"/>
  <c r="Z110" i="23"/>
  <c r="Y110" i="23"/>
  <c r="X110" i="23"/>
  <c r="W110" i="23"/>
  <c r="V110" i="23"/>
  <c r="U110" i="23"/>
  <c r="AD109" i="23"/>
  <c r="AC109" i="23"/>
  <c r="AB109" i="23"/>
  <c r="AA109" i="23"/>
  <c r="Z109" i="23"/>
  <c r="Y109" i="23"/>
  <c r="X109" i="23"/>
  <c r="W109" i="23"/>
  <c r="V109" i="23"/>
  <c r="U109" i="23"/>
  <c r="AD108" i="23"/>
  <c r="AC108" i="23"/>
  <c r="AB108" i="23"/>
  <c r="AA108" i="23"/>
  <c r="Z108" i="23"/>
  <c r="Y108" i="23"/>
  <c r="X108" i="23"/>
  <c r="W108" i="23"/>
  <c r="V108" i="23"/>
  <c r="U108" i="23"/>
  <c r="AD107" i="23"/>
  <c r="AC107" i="23"/>
  <c r="AB107" i="23"/>
  <c r="AA107" i="23"/>
  <c r="Z107" i="23"/>
  <c r="Y107" i="23"/>
  <c r="X107" i="23"/>
  <c r="W107" i="23"/>
  <c r="V107" i="23"/>
  <c r="U107" i="23"/>
  <c r="AD106" i="23"/>
  <c r="AC106" i="23"/>
  <c r="AB106" i="23"/>
  <c r="AA106" i="23"/>
  <c r="Z106" i="23"/>
  <c r="Y106" i="23"/>
  <c r="X106" i="23"/>
  <c r="W106" i="23"/>
  <c r="V106" i="23"/>
  <c r="U106" i="23"/>
  <c r="AD105" i="23"/>
  <c r="AC105" i="23"/>
  <c r="AB105" i="23"/>
  <c r="AA105" i="23"/>
  <c r="Z105" i="23"/>
  <c r="Y105" i="23"/>
  <c r="X105" i="23"/>
  <c r="W105" i="23"/>
  <c r="V105" i="23"/>
  <c r="U105" i="23"/>
  <c r="AD104" i="23"/>
  <c r="AC104" i="23"/>
  <c r="AB104" i="23"/>
  <c r="AA104" i="23"/>
  <c r="Z104" i="23"/>
  <c r="Y104" i="23"/>
  <c r="X104" i="23"/>
  <c r="W104" i="23"/>
  <c r="V104" i="23"/>
  <c r="U104" i="23"/>
  <c r="AD103" i="23"/>
  <c r="AC103" i="23"/>
  <c r="AB103" i="23"/>
  <c r="AA103" i="23"/>
  <c r="Z103" i="23"/>
  <c r="Y103" i="23"/>
  <c r="X103" i="23"/>
  <c r="W103" i="23"/>
  <c r="V103" i="23"/>
  <c r="U103" i="23"/>
  <c r="AD102" i="23"/>
  <c r="AC102" i="23"/>
  <c r="AB102" i="23"/>
  <c r="AA102" i="23"/>
  <c r="Z102" i="23"/>
  <c r="Y102" i="23"/>
  <c r="X102" i="23"/>
  <c r="W102" i="23"/>
  <c r="V102" i="23"/>
  <c r="U102" i="23"/>
  <c r="AD101" i="23"/>
  <c r="AC101" i="23"/>
  <c r="AB101" i="23"/>
  <c r="AA101" i="23"/>
  <c r="Z101" i="23"/>
  <c r="Y101" i="23"/>
  <c r="X101" i="23"/>
  <c r="W101" i="23"/>
  <c r="V101" i="23"/>
  <c r="U101" i="23"/>
  <c r="AD100" i="23"/>
  <c r="AC100" i="23"/>
  <c r="AB100" i="23"/>
  <c r="AA100" i="23"/>
  <c r="Z100" i="23"/>
  <c r="Y100" i="23"/>
  <c r="X100" i="23"/>
  <c r="W100" i="23"/>
  <c r="V100" i="23"/>
  <c r="U100" i="23"/>
  <c r="AD99" i="23"/>
  <c r="AC99" i="23"/>
  <c r="AB99" i="23"/>
  <c r="AA99" i="23"/>
  <c r="Z99" i="23"/>
  <c r="Y99" i="23"/>
  <c r="X99" i="23"/>
  <c r="W99" i="23"/>
  <c r="V99" i="23"/>
  <c r="U99" i="23"/>
  <c r="AD98" i="23"/>
  <c r="AC98" i="23"/>
  <c r="AB98" i="23"/>
  <c r="AA98" i="23"/>
  <c r="Z98" i="23"/>
  <c r="Y98" i="23"/>
  <c r="X98" i="23"/>
  <c r="W98" i="23"/>
  <c r="V98" i="23"/>
  <c r="U98" i="23"/>
  <c r="AD97" i="23"/>
  <c r="AC97" i="23"/>
  <c r="AB97" i="23"/>
  <c r="AA97" i="23"/>
  <c r="Z97" i="23"/>
  <c r="Y97" i="23"/>
  <c r="X97" i="23"/>
  <c r="W97" i="23"/>
  <c r="V97" i="23"/>
  <c r="U97" i="23"/>
  <c r="AD96" i="23"/>
  <c r="AC96" i="23"/>
  <c r="AB96" i="23"/>
  <c r="AA96" i="23"/>
  <c r="Z96" i="23"/>
  <c r="Y96" i="23"/>
  <c r="X96" i="23"/>
  <c r="W96" i="23"/>
  <c r="V96" i="23"/>
  <c r="U96" i="23"/>
  <c r="AD95" i="23"/>
  <c r="AC95" i="23"/>
  <c r="AB95" i="23"/>
  <c r="AA95" i="23"/>
  <c r="Z95" i="23"/>
  <c r="Y95" i="23"/>
  <c r="X95" i="23"/>
  <c r="W95" i="23"/>
  <c r="V95" i="23"/>
  <c r="U95" i="23"/>
  <c r="AD94" i="23"/>
  <c r="AC94" i="23"/>
  <c r="AB94" i="23"/>
  <c r="AA94" i="23"/>
  <c r="Z94" i="23"/>
  <c r="Y94" i="23"/>
  <c r="X94" i="23"/>
  <c r="W94" i="23"/>
  <c r="V94" i="23"/>
  <c r="U94" i="23"/>
  <c r="AD93" i="23"/>
  <c r="AC93" i="23"/>
  <c r="AB93" i="23"/>
  <c r="AA93" i="23"/>
  <c r="Z93" i="23"/>
  <c r="Y93" i="23"/>
  <c r="X93" i="23"/>
  <c r="W93" i="23"/>
  <c r="V93" i="23"/>
  <c r="U93" i="23"/>
  <c r="AD92" i="23"/>
  <c r="AC92" i="23"/>
  <c r="AB92" i="23"/>
  <c r="AA92" i="23"/>
  <c r="Z92" i="23"/>
  <c r="Y92" i="23"/>
  <c r="X92" i="23"/>
  <c r="W92" i="23"/>
  <c r="V92" i="23"/>
  <c r="U92" i="23"/>
  <c r="AD91" i="23"/>
  <c r="AC91" i="23"/>
  <c r="AB91" i="23"/>
  <c r="AA91" i="23"/>
  <c r="Z91" i="23"/>
  <c r="Y91" i="23"/>
  <c r="X91" i="23"/>
  <c r="W91" i="23"/>
  <c r="V91" i="23"/>
  <c r="U91" i="23"/>
  <c r="AD90" i="23"/>
  <c r="AC90" i="23"/>
  <c r="AB90" i="23"/>
  <c r="AA90" i="23"/>
  <c r="Z90" i="23"/>
  <c r="Y90" i="23"/>
  <c r="X90" i="23"/>
  <c r="W90" i="23"/>
  <c r="V90" i="23"/>
  <c r="U90" i="23"/>
  <c r="AD89" i="23"/>
  <c r="AC89" i="23"/>
  <c r="AB89" i="23"/>
  <c r="AA89" i="23"/>
  <c r="Z89" i="23"/>
  <c r="Y89" i="23"/>
  <c r="X89" i="23"/>
  <c r="W89" i="23"/>
  <c r="V89" i="23"/>
  <c r="U89" i="23"/>
  <c r="AD88" i="23"/>
  <c r="AC88" i="23"/>
  <c r="AB88" i="23"/>
  <c r="AA88" i="23"/>
  <c r="Z88" i="23"/>
  <c r="Y88" i="23"/>
  <c r="X88" i="23"/>
  <c r="W88" i="23"/>
  <c r="V88" i="23"/>
  <c r="U88" i="23"/>
  <c r="AD87" i="23"/>
  <c r="AC87" i="23"/>
  <c r="AB87" i="23"/>
  <c r="AA87" i="23"/>
  <c r="Z87" i="23"/>
  <c r="Y87" i="23"/>
  <c r="X87" i="23"/>
  <c r="W87" i="23"/>
  <c r="V87" i="23"/>
  <c r="U87" i="23"/>
  <c r="AD86" i="23"/>
  <c r="AC86" i="23"/>
  <c r="AB86" i="23"/>
  <c r="AA86" i="23"/>
  <c r="Z86" i="23"/>
  <c r="Y86" i="23"/>
  <c r="X86" i="23"/>
  <c r="W86" i="23"/>
  <c r="V86" i="23"/>
  <c r="U86" i="23"/>
  <c r="AD85" i="23"/>
  <c r="AC85" i="23"/>
  <c r="AB85" i="23"/>
  <c r="AA85" i="23"/>
  <c r="Z85" i="23"/>
  <c r="Y85" i="23"/>
  <c r="X85" i="23"/>
  <c r="W85" i="23"/>
  <c r="V85" i="23"/>
  <c r="U85" i="23"/>
  <c r="AD84" i="23"/>
  <c r="AC84" i="23"/>
  <c r="AB84" i="23"/>
  <c r="AA84" i="23"/>
  <c r="Z84" i="23"/>
  <c r="Y84" i="23"/>
  <c r="X84" i="23"/>
  <c r="W84" i="23"/>
  <c r="V84" i="23"/>
  <c r="U84" i="23"/>
  <c r="AD83" i="23"/>
  <c r="AC83" i="23"/>
  <c r="AB83" i="23"/>
  <c r="AA83" i="23"/>
  <c r="Z83" i="23"/>
  <c r="Y83" i="23"/>
  <c r="X83" i="23"/>
  <c r="W83" i="23"/>
  <c r="V83" i="23"/>
  <c r="U83" i="23"/>
  <c r="AD82" i="23"/>
  <c r="AC82" i="23"/>
  <c r="AB82" i="23"/>
  <c r="AA82" i="23"/>
  <c r="Z82" i="23"/>
  <c r="Y82" i="23"/>
  <c r="X82" i="23"/>
  <c r="W82" i="23"/>
  <c r="V82" i="23"/>
  <c r="U82" i="23"/>
  <c r="AD81" i="23"/>
  <c r="AC81" i="23"/>
  <c r="AB81" i="23"/>
  <c r="AA81" i="23"/>
  <c r="Z81" i="23"/>
  <c r="Y81" i="23"/>
  <c r="X81" i="23"/>
  <c r="W81" i="23"/>
  <c r="V81" i="23"/>
  <c r="U81" i="23"/>
  <c r="AD80" i="23"/>
  <c r="AC80" i="23"/>
  <c r="AB80" i="23"/>
  <c r="AA80" i="23"/>
  <c r="Z80" i="23"/>
  <c r="Y80" i="23"/>
  <c r="X80" i="23"/>
  <c r="W80" i="23"/>
  <c r="V80" i="23"/>
  <c r="U80" i="23"/>
  <c r="AD79" i="23"/>
  <c r="AC79" i="23"/>
  <c r="AB79" i="23"/>
  <c r="AA79" i="23"/>
  <c r="Z79" i="23"/>
  <c r="Y79" i="23"/>
  <c r="X79" i="23"/>
  <c r="W79" i="23"/>
  <c r="V79" i="23"/>
  <c r="U79" i="23"/>
  <c r="AD78" i="23"/>
  <c r="AC78" i="23"/>
  <c r="AB78" i="23"/>
  <c r="AA78" i="23"/>
  <c r="Z78" i="23"/>
  <c r="Y78" i="23"/>
  <c r="X78" i="23"/>
  <c r="W78" i="23"/>
  <c r="V78" i="23"/>
  <c r="U78" i="23"/>
  <c r="AD77" i="23"/>
  <c r="AC77" i="23"/>
  <c r="AB77" i="23"/>
  <c r="AA77" i="23"/>
  <c r="Z77" i="23"/>
  <c r="Y77" i="23"/>
  <c r="X77" i="23"/>
  <c r="W77" i="23"/>
  <c r="V77" i="23"/>
  <c r="U77" i="23"/>
  <c r="AD76" i="23"/>
  <c r="AC76" i="23"/>
  <c r="AB76" i="23"/>
  <c r="AA76" i="23"/>
  <c r="Z76" i="23"/>
  <c r="Y76" i="23"/>
  <c r="X76" i="23"/>
  <c r="W76" i="23"/>
  <c r="V76" i="23"/>
  <c r="U76" i="23"/>
  <c r="AD75" i="23"/>
  <c r="AC75" i="23"/>
  <c r="AB75" i="23"/>
  <c r="AA75" i="23"/>
  <c r="Z75" i="23"/>
  <c r="Y75" i="23"/>
  <c r="X75" i="23"/>
  <c r="W75" i="23"/>
  <c r="V75" i="23"/>
  <c r="U75" i="23"/>
  <c r="AD74" i="23"/>
  <c r="AC74" i="23"/>
  <c r="AB74" i="23"/>
  <c r="AA74" i="23"/>
  <c r="Z74" i="23"/>
  <c r="Y74" i="23"/>
  <c r="X74" i="23"/>
  <c r="W74" i="23"/>
  <c r="V74" i="23"/>
  <c r="U74" i="23"/>
  <c r="AD73" i="23"/>
  <c r="AC73" i="23"/>
  <c r="AB73" i="23"/>
  <c r="AA73" i="23"/>
  <c r="Z73" i="23"/>
  <c r="Y73" i="23"/>
  <c r="X73" i="23"/>
  <c r="W73" i="23"/>
  <c r="V73" i="23"/>
  <c r="U73" i="23"/>
  <c r="AD72" i="23"/>
  <c r="AC72" i="23"/>
  <c r="AB72" i="23"/>
  <c r="AA72" i="23"/>
  <c r="Z72" i="23"/>
  <c r="Y72" i="23"/>
  <c r="X72" i="23"/>
  <c r="W72" i="23"/>
  <c r="V72" i="23"/>
  <c r="U72" i="23"/>
  <c r="AD71" i="23"/>
  <c r="AC71" i="23"/>
  <c r="AB71" i="23"/>
  <c r="AA71" i="23"/>
  <c r="Z71" i="23"/>
  <c r="Y71" i="23"/>
  <c r="X71" i="23"/>
  <c r="W71" i="23"/>
  <c r="V71" i="23"/>
  <c r="U71" i="23"/>
  <c r="AD70" i="23"/>
  <c r="AC70" i="23"/>
  <c r="AB70" i="23"/>
  <c r="AA70" i="23"/>
  <c r="Z70" i="23"/>
  <c r="Y70" i="23"/>
  <c r="X70" i="23"/>
  <c r="W70" i="23"/>
  <c r="V70" i="23"/>
  <c r="U70" i="23"/>
  <c r="AD69" i="23"/>
  <c r="AC69" i="23"/>
  <c r="AB69" i="23"/>
  <c r="AA69" i="23"/>
  <c r="Z69" i="23"/>
  <c r="Y69" i="23"/>
  <c r="X69" i="23"/>
  <c r="W69" i="23"/>
  <c r="V69" i="23"/>
  <c r="U69" i="23"/>
  <c r="AD68" i="23"/>
  <c r="AC68" i="23"/>
  <c r="AB68" i="23"/>
  <c r="AA68" i="23"/>
  <c r="Z68" i="23"/>
  <c r="Y68" i="23"/>
  <c r="X68" i="23"/>
  <c r="W68" i="23"/>
  <c r="V68" i="23"/>
  <c r="U68" i="23"/>
  <c r="AD67" i="23"/>
  <c r="AC67" i="23"/>
  <c r="AB67" i="23"/>
  <c r="AA67" i="23"/>
  <c r="Z67" i="23"/>
  <c r="Y67" i="23"/>
  <c r="X67" i="23"/>
  <c r="W67" i="23"/>
  <c r="V67" i="23"/>
  <c r="U67" i="23"/>
  <c r="AD66" i="23"/>
  <c r="AC66" i="23"/>
  <c r="AB66" i="23"/>
  <c r="AA66" i="23"/>
  <c r="Z66" i="23"/>
  <c r="Y66" i="23"/>
  <c r="X66" i="23"/>
  <c r="W66" i="23"/>
  <c r="V66" i="23"/>
  <c r="U66" i="23"/>
  <c r="AD65" i="23"/>
  <c r="AC65" i="23"/>
  <c r="AB65" i="23"/>
  <c r="AA65" i="23"/>
  <c r="Z65" i="23"/>
  <c r="Y65" i="23"/>
  <c r="X65" i="23"/>
  <c r="W65" i="23"/>
  <c r="V65" i="23"/>
  <c r="U65" i="23"/>
  <c r="AD64" i="23"/>
  <c r="AC64" i="23"/>
  <c r="AB64" i="23"/>
  <c r="AA64" i="23"/>
  <c r="Z64" i="23"/>
  <c r="Y64" i="23"/>
  <c r="X64" i="23"/>
  <c r="W64" i="23"/>
  <c r="V64" i="23"/>
  <c r="U64" i="23"/>
  <c r="AD63" i="23"/>
  <c r="AC63" i="23"/>
  <c r="AB63" i="23"/>
  <c r="AA63" i="23"/>
  <c r="Z63" i="23"/>
  <c r="Y63" i="23"/>
  <c r="X63" i="23"/>
  <c r="W63" i="23"/>
  <c r="V63" i="23"/>
  <c r="U63" i="23"/>
  <c r="AD62" i="23"/>
  <c r="AC62" i="23"/>
  <c r="AB62" i="23"/>
  <c r="AA62" i="23"/>
  <c r="Z62" i="23"/>
  <c r="Y62" i="23"/>
  <c r="X62" i="23"/>
  <c r="W62" i="23"/>
  <c r="V62" i="23"/>
  <c r="U62" i="23"/>
  <c r="AD61" i="23"/>
  <c r="AC61" i="23"/>
  <c r="AB61" i="23"/>
  <c r="AA61" i="23"/>
  <c r="Z61" i="23"/>
  <c r="Y61" i="23"/>
  <c r="X61" i="23"/>
  <c r="W61" i="23"/>
  <c r="V61" i="23"/>
  <c r="U61" i="23"/>
  <c r="AD60" i="23"/>
  <c r="AC60" i="23"/>
  <c r="AB60" i="23"/>
  <c r="AA60" i="23"/>
  <c r="Z60" i="23"/>
  <c r="Y60" i="23"/>
  <c r="X60" i="23"/>
  <c r="W60" i="23"/>
  <c r="V60" i="23"/>
  <c r="U60" i="23"/>
  <c r="AD59" i="23"/>
  <c r="AC59" i="23"/>
  <c r="AB59" i="23"/>
  <c r="AA59" i="23"/>
  <c r="Z59" i="23"/>
  <c r="Y59" i="23"/>
  <c r="X59" i="23"/>
  <c r="W59" i="23"/>
  <c r="V59" i="23"/>
  <c r="U59" i="23"/>
  <c r="AD58" i="23"/>
  <c r="AC58" i="23"/>
  <c r="AB58" i="23"/>
  <c r="AA58" i="23"/>
  <c r="Z58" i="23"/>
  <c r="Y58" i="23"/>
  <c r="X58" i="23"/>
  <c r="W58" i="23"/>
  <c r="V58" i="23"/>
  <c r="U58" i="23"/>
  <c r="AD57" i="23"/>
  <c r="AC57" i="23"/>
  <c r="AB57" i="23"/>
  <c r="AA57" i="23"/>
  <c r="Z57" i="23"/>
  <c r="Y57" i="23"/>
  <c r="X57" i="23"/>
  <c r="W57" i="23"/>
  <c r="V57" i="23"/>
  <c r="U57" i="23"/>
  <c r="AD56" i="23"/>
  <c r="AC56" i="23"/>
  <c r="AB56" i="23"/>
  <c r="AA56" i="23"/>
  <c r="Z56" i="23"/>
  <c r="Y56" i="23"/>
  <c r="X56" i="23"/>
  <c r="W56" i="23"/>
  <c r="V56" i="23"/>
  <c r="U56" i="23"/>
  <c r="AD55" i="23"/>
  <c r="AC55" i="23"/>
  <c r="AB55" i="23"/>
  <c r="AA55" i="23"/>
  <c r="Z55" i="23"/>
  <c r="Y55" i="23"/>
  <c r="X55" i="23"/>
  <c r="W55" i="23"/>
  <c r="V55" i="23"/>
  <c r="U55" i="23"/>
  <c r="AD54" i="23"/>
  <c r="AC54" i="23"/>
  <c r="AB54" i="23"/>
  <c r="AA54" i="23"/>
  <c r="Z54" i="23"/>
  <c r="Y54" i="23"/>
  <c r="X54" i="23"/>
  <c r="W54" i="23"/>
  <c r="V54" i="23"/>
  <c r="U54" i="23"/>
  <c r="AD53" i="23"/>
  <c r="AC53" i="23"/>
  <c r="AB53" i="23"/>
  <c r="AA53" i="23"/>
  <c r="Z53" i="23"/>
  <c r="Y53" i="23"/>
  <c r="X53" i="23"/>
  <c r="W53" i="23"/>
  <c r="V53" i="23"/>
  <c r="U53" i="23"/>
  <c r="AD52" i="23"/>
  <c r="AC52" i="23"/>
  <c r="AB52" i="23"/>
  <c r="AA52" i="23"/>
  <c r="Z52" i="23"/>
  <c r="Y52" i="23"/>
  <c r="X52" i="23"/>
  <c r="W52" i="23"/>
  <c r="V52" i="23"/>
  <c r="U52" i="23"/>
  <c r="AD51" i="23"/>
  <c r="AC51" i="23"/>
  <c r="AB51" i="23"/>
  <c r="AA51" i="23"/>
  <c r="Z51" i="23"/>
  <c r="Y51" i="23"/>
  <c r="X51" i="23"/>
  <c r="W51" i="23"/>
  <c r="V51" i="23"/>
  <c r="U51" i="23"/>
  <c r="AD50" i="23"/>
  <c r="AC50" i="23"/>
  <c r="AB50" i="23"/>
  <c r="AA50" i="23"/>
  <c r="Z50" i="23"/>
  <c r="Y50" i="23"/>
  <c r="X50" i="23"/>
  <c r="W50" i="23"/>
  <c r="V50" i="23"/>
  <c r="U50" i="23"/>
  <c r="AD49" i="23"/>
  <c r="AC49" i="23"/>
  <c r="AB49" i="23"/>
  <c r="AA49" i="23"/>
  <c r="Z49" i="23"/>
  <c r="Y49" i="23"/>
  <c r="X49" i="23"/>
  <c r="W49" i="23"/>
  <c r="V49" i="23"/>
  <c r="U49" i="23"/>
  <c r="AD48" i="23"/>
  <c r="AC48" i="23"/>
  <c r="AB48" i="23"/>
  <c r="AA48" i="23"/>
  <c r="Z48" i="23"/>
  <c r="Y48" i="23"/>
  <c r="X48" i="23"/>
  <c r="W48" i="23"/>
  <c r="V48" i="23"/>
  <c r="U48" i="23"/>
  <c r="AD47" i="23"/>
  <c r="AC47" i="23"/>
  <c r="AB47" i="23"/>
  <c r="AA47" i="23"/>
  <c r="Z47" i="23"/>
  <c r="Y47" i="23"/>
  <c r="X47" i="23"/>
  <c r="W47" i="23"/>
  <c r="V47" i="23"/>
  <c r="U47" i="23"/>
  <c r="AD46" i="23"/>
  <c r="AC46" i="23"/>
  <c r="AB46" i="23"/>
  <c r="AA46" i="23"/>
  <c r="Z46" i="23"/>
  <c r="Y46" i="23"/>
  <c r="X46" i="23"/>
  <c r="W46" i="23"/>
  <c r="V46" i="23"/>
  <c r="U46" i="23"/>
  <c r="AD45" i="23"/>
  <c r="AC45" i="23"/>
  <c r="AB45" i="23"/>
  <c r="AA45" i="23"/>
  <c r="Z45" i="23"/>
  <c r="Y45" i="23"/>
  <c r="X45" i="23"/>
  <c r="W45" i="23"/>
  <c r="V45" i="23"/>
  <c r="U45" i="23"/>
  <c r="AD44" i="23"/>
  <c r="AC44" i="23"/>
  <c r="AB44" i="23"/>
  <c r="AA44" i="23"/>
  <c r="Z44" i="23"/>
  <c r="Y44" i="23"/>
  <c r="X44" i="23"/>
  <c r="W44" i="23"/>
  <c r="V44" i="23"/>
  <c r="U44" i="23"/>
  <c r="AD43" i="23"/>
  <c r="AC43" i="23"/>
  <c r="AB43" i="23"/>
  <c r="AA43" i="23"/>
  <c r="Z43" i="23"/>
  <c r="Y43" i="23"/>
  <c r="X43" i="23"/>
  <c r="W43" i="23"/>
  <c r="V43" i="23"/>
  <c r="U43" i="23"/>
  <c r="AD42" i="23"/>
  <c r="AC42" i="23"/>
  <c r="AB42" i="23"/>
  <c r="AA42" i="23"/>
  <c r="Z42" i="23"/>
  <c r="Y42" i="23"/>
  <c r="X42" i="23"/>
  <c r="W42" i="23"/>
  <c r="V42" i="23"/>
  <c r="U42" i="23"/>
  <c r="AD41" i="23"/>
  <c r="AC41" i="23"/>
  <c r="AB41" i="23"/>
  <c r="AA41" i="23"/>
  <c r="Z41" i="23"/>
  <c r="Y41" i="23"/>
  <c r="X41" i="23"/>
  <c r="W41" i="23"/>
  <c r="V41" i="23"/>
  <c r="U41" i="23"/>
  <c r="AD40" i="23"/>
  <c r="AC40" i="23"/>
  <c r="AB40" i="23"/>
  <c r="AA40" i="23"/>
  <c r="Z40" i="23"/>
  <c r="Y40" i="23"/>
  <c r="X40" i="23"/>
  <c r="W40" i="23"/>
  <c r="V40" i="23"/>
  <c r="U40" i="23"/>
  <c r="AD39" i="23"/>
  <c r="AC39" i="23"/>
  <c r="AB39" i="23"/>
  <c r="AA39" i="23"/>
  <c r="Z39" i="23"/>
  <c r="Y39" i="23"/>
  <c r="X39" i="23"/>
  <c r="W39" i="23"/>
  <c r="V39" i="23"/>
  <c r="U39" i="23"/>
  <c r="AD38" i="23"/>
  <c r="AC38" i="23"/>
  <c r="AB38" i="23"/>
  <c r="AA38" i="23"/>
  <c r="Z38" i="23"/>
  <c r="Y38" i="23"/>
  <c r="X38" i="23"/>
  <c r="W38" i="23"/>
  <c r="V38" i="23"/>
  <c r="U38" i="23"/>
  <c r="AD37" i="23"/>
  <c r="AC37" i="23"/>
  <c r="AB37" i="23"/>
  <c r="AA37" i="23"/>
  <c r="Z37" i="23"/>
  <c r="Y37" i="23"/>
  <c r="X37" i="23"/>
  <c r="W37" i="23"/>
  <c r="V37" i="23"/>
  <c r="U37" i="23"/>
  <c r="AD36" i="23"/>
  <c r="AC36" i="23"/>
  <c r="AB36" i="23"/>
  <c r="AA36" i="23"/>
  <c r="Z36" i="23"/>
  <c r="Y36" i="23"/>
  <c r="X36" i="23"/>
  <c r="W36" i="23"/>
  <c r="V36" i="23"/>
  <c r="U36" i="23"/>
  <c r="AD35" i="23"/>
  <c r="AC35" i="23"/>
  <c r="AB35" i="23"/>
  <c r="AA35" i="23"/>
  <c r="Z35" i="23"/>
  <c r="Y35" i="23"/>
  <c r="X35" i="23"/>
  <c r="W35" i="23"/>
  <c r="V35" i="23"/>
  <c r="U35" i="23"/>
  <c r="AD34" i="23"/>
  <c r="AC34" i="23"/>
  <c r="AB34" i="23"/>
  <c r="AA34" i="23"/>
  <c r="Z34" i="23"/>
  <c r="Y34" i="23"/>
  <c r="X34" i="23"/>
  <c r="W34" i="23"/>
  <c r="V34" i="23"/>
  <c r="U34" i="23"/>
  <c r="AD33" i="23"/>
  <c r="AC33" i="23"/>
  <c r="AB33" i="23"/>
  <c r="AA33" i="23"/>
  <c r="Z33" i="23"/>
  <c r="Y33" i="23"/>
  <c r="X33" i="23"/>
  <c r="W33" i="23"/>
  <c r="V33" i="23"/>
  <c r="U33" i="23"/>
  <c r="AD32" i="23"/>
  <c r="AC32" i="23"/>
  <c r="AB32" i="23"/>
  <c r="AA32" i="23"/>
  <c r="Z32" i="23"/>
  <c r="Y32" i="23"/>
  <c r="X32" i="23"/>
  <c r="W32" i="23"/>
  <c r="V32" i="23"/>
  <c r="U32" i="23"/>
  <c r="AD31" i="23"/>
  <c r="AC31" i="23"/>
  <c r="AB31" i="23"/>
  <c r="AA31" i="23"/>
  <c r="Z31" i="23"/>
  <c r="Y31" i="23"/>
  <c r="X31" i="23"/>
  <c r="W31" i="23"/>
  <c r="V31" i="23"/>
  <c r="U31" i="23"/>
  <c r="AD30" i="23"/>
  <c r="AC30" i="23"/>
  <c r="AB30" i="23"/>
  <c r="AA30" i="23"/>
  <c r="Z30" i="23"/>
  <c r="Y30" i="23"/>
  <c r="X30" i="23"/>
  <c r="W30" i="23"/>
  <c r="V30" i="23"/>
  <c r="U30" i="23"/>
  <c r="AD29" i="23"/>
  <c r="AC29" i="23"/>
  <c r="AB29" i="23"/>
  <c r="AA29" i="23"/>
  <c r="Z29" i="23"/>
  <c r="Y29" i="23"/>
  <c r="X29" i="23"/>
  <c r="W29" i="23"/>
  <c r="V29" i="23"/>
  <c r="U29" i="23"/>
  <c r="AD28" i="23"/>
  <c r="AC28" i="23"/>
  <c r="AB28" i="23"/>
  <c r="AA28" i="23"/>
  <c r="Z28" i="23"/>
  <c r="Y28" i="23"/>
  <c r="X28" i="23"/>
  <c r="W28" i="23"/>
  <c r="V28" i="23"/>
  <c r="U28" i="23"/>
  <c r="AD27" i="23"/>
  <c r="AC27" i="23"/>
  <c r="AB27" i="23"/>
  <c r="AA27" i="23"/>
  <c r="Z27" i="23"/>
  <c r="Y27" i="23"/>
  <c r="X27" i="23"/>
  <c r="W27" i="23"/>
  <c r="V27" i="23"/>
  <c r="U27" i="23"/>
  <c r="AD26" i="23"/>
  <c r="AC26" i="23"/>
  <c r="AB26" i="23"/>
  <c r="AA26" i="23"/>
  <c r="Z26" i="23"/>
  <c r="Y26" i="23"/>
  <c r="X26" i="23"/>
  <c r="W26" i="23"/>
  <c r="V26" i="23"/>
  <c r="U26" i="23"/>
  <c r="AD25" i="23"/>
  <c r="AC25" i="23"/>
  <c r="AB25" i="23"/>
  <c r="AA25" i="23"/>
  <c r="Z25" i="23"/>
  <c r="Y25" i="23"/>
  <c r="X25" i="23"/>
  <c r="W25" i="23"/>
  <c r="V25" i="23"/>
  <c r="U25" i="23"/>
  <c r="AD24" i="23"/>
  <c r="AC24" i="23"/>
  <c r="AB24" i="23"/>
  <c r="AA24" i="23"/>
  <c r="Z24" i="23"/>
  <c r="Y24" i="23"/>
  <c r="X24" i="23"/>
  <c r="W24" i="23"/>
  <c r="V24" i="23"/>
  <c r="U24" i="23"/>
  <c r="AD23" i="23"/>
  <c r="AC23" i="23"/>
  <c r="AB23" i="23"/>
  <c r="AA23" i="23"/>
  <c r="Z23" i="23"/>
  <c r="Y23" i="23"/>
  <c r="X23" i="23"/>
  <c r="W23" i="23"/>
  <c r="V23" i="23"/>
  <c r="U23" i="23"/>
  <c r="AD22" i="23"/>
  <c r="AC22" i="23"/>
  <c r="AB22" i="23"/>
  <c r="AA22" i="23"/>
  <c r="Z22" i="23"/>
  <c r="Y22" i="23"/>
  <c r="X22" i="23"/>
  <c r="W22" i="23"/>
  <c r="V22" i="23"/>
  <c r="U22" i="23"/>
  <c r="AD21" i="23"/>
  <c r="AC21" i="23"/>
  <c r="AB21" i="23"/>
  <c r="AA21" i="23"/>
  <c r="Z21" i="23"/>
  <c r="Y21" i="23"/>
  <c r="X21" i="23"/>
  <c r="W21" i="23"/>
  <c r="V21" i="23"/>
  <c r="U21" i="23"/>
  <c r="AD20" i="23"/>
  <c r="AC20" i="23"/>
  <c r="AB20" i="23"/>
  <c r="AA20" i="23"/>
  <c r="Z20" i="23"/>
  <c r="Y20" i="23"/>
  <c r="X20" i="23"/>
  <c r="W20" i="23"/>
  <c r="V20" i="23"/>
  <c r="U20" i="23"/>
  <c r="AD19" i="23"/>
  <c r="AC19" i="23"/>
  <c r="AB19" i="23"/>
  <c r="AA19" i="23"/>
  <c r="Z19" i="23"/>
  <c r="Y19" i="23"/>
  <c r="X19" i="23"/>
  <c r="W19" i="23"/>
  <c r="V19" i="23"/>
  <c r="U19" i="23"/>
  <c r="AD18" i="23"/>
  <c r="AC18" i="23"/>
  <c r="AB18" i="23"/>
  <c r="AA18" i="23"/>
  <c r="Z18" i="23"/>
  <c r="Y18" i="23"/>
  <c r="X18" i="23"/>
  <c r="W18" i="23"/>
  <c r="V18" i="23"/>
  <c r="U18" i="23"/>
  <c r="AD17" i="23"/>
  <c r="AC17" i="23"/>
  <c r="AB17" i="23"/>
  <c r="AA17" i="23"/>
  <c r="Z17" i="23"/>
  <c r="Y17" i="23"/>
  <c r="X17" i="23"/>
  <c r="W17" i="23"/>
  <c r="V17" i="23"/>
  <c r="U17" i="23"/>
  <c r="AD16" i="23"/>
  <c r="AC16" i="23"/>
  <c r="AB16" i="23"/>
  <c r="AA16" i="23"/>
  <c r="Z16" i="23"/>
  <c r="Y16" i="23"/>
  <c r="X16" i="23"/>
  <c r="W16" i="23"/>
  <c r="V16" i="23"/>
  <c r="U16" i="23"/>
  <c r="AD15" i="23"/>
  <c r="AC15" i="23"/>
  <c r="AB15" i="23"/>
  <c r="AA15" i="23"/>
  <c r="Z15" i="23"/>
  <c r="Y15" i="23"/>
  <c r="X15" i="23"/>
  <c r="W15" i="23"/>
  <c r="V15" i="23"/>
  <c r="U15" i="23"/>
  <c r="AD14" i="23"/>
  <c r="AC14" i="23"/>
  <c r="AB14" i="23"/>
  <c r="AA14" i="23"/>
  <c r="Z14" i="23"/>
  <c r="Y14" i="23"/>
  <c r="X14" i="23"/>
  <c r="W14" i="23"/>
  <c r="V14" i="23"/>
  <c r="U14" i="23"/>
  <c r="AD13" i="23"/>
  <c r="AC13" i="23"/>
  <c r="AB13" i="23"/>
  <c r="AA13" i="23"/>
  <c r="Z13" i="23"/>
  <c r="Y13" i="23"/>
  <c r="X13" i="23"/>
  <c r="W13" i="23"/>
  <c r="V13" i="23"/>
  <c r="U13" i="23"/>
  <c r="AD12" i="23"/>
  <c r="AC12" i="23"/>
  <c r="AB12" i="23"/>
  <c r="AA12" i="23"/>
  <c r="Z12" i="23"/>
  <c r="Y12" i="23"/>
  <c r="X12" i="23"/>
  <c r="W12" i="23"/>
  <c r="V12" i="23"/>
  <c r="AD11" i="23"/>
  <c r="AC11" i="23"/>
  <c r="AB11" i="23"/>
  <c r="AA11" i="23"/>
  <c r="Z11" i="23"/>
  <c r="Y11" i="23"/>
  <c r="X11" i="23"/>
  <c r="W11" i="23"/>
  <c r="V11" i="23"/>
  <c r="AD10" i="23"/>
  <c r="AC10" i="23"/>
  <c r="AB10" i="23"/>
  <c r="AA10" i="23"/>
  <c r="Z10" i="23"/>
  <c r="Y10" i="23"/>
  <c r="X10" i="23"/>
  <c r="W10" i="23"/>
  <c r="V10" i="23"/>
  <c r="U11" i="23"/>
  <c r="C86" i="28"/>
  <c r="I66" i="28"/>
  <c r="K15" i="28"/>
  <c r="L15" i="28" s="1"/>
  <c r="M15" i="28" s="1"/>
  <c r="N15" i="28" s="1"/>
  <c r="O15" i="28" s="1"/>
  <c r="P15" i="28" s="1"/>
  <c r="Q15" i="28" s="1"/>
  <c r="R15" i="28" s="1"/>
  <c r="S15" i="28" s="1"/>
  <c r="K16" i="28"/>
  <c r="L16" i="28" s="1"/>
  <c r="M16" i="28" s="1"/>
  <c r="N16" i="28" s="1"/>
  <c r="O16" i="28" s="1"/>
  <c r="P16" i="28" s="1"/>
  <c r="Q16" i="28" s="1"/>
  <c r="R16" i="28" s="1"/>
  <c r="S16" i="28" s="1"/>
  <c r="K19" i="28"/>
  <c r="L19" i="28" s="1"/>
  <c r="M19" i="28" s="1"/>
  <c r="N19" i="28" s="1"/>
  <c r="O19" i="28" s="1"/>
  <c r="P19" i="28" s="1"/>
  <c r="Q19" i="28" s="1"/>
  <c r="R19" i="28" s="1"/>
  <c r="S19" i="28" s="1"/>
  <c r="L47" i="28" l="1"/>
  <c r="M47" i="28" s="1"/>
  <c r="N47" i="28" s="1"/>
  <c r="O47" i="28" s="1"/>
  <c r="P47" i="28" s="1"/>
  <c r="Q47" i="28" s="1"/>
  <c r="R47" i="28" s="1"/>
  <c r="S47" i="28" s="1"/>
  <c r="L18" i="28"/>
  <c r="M18" i="28" s="1"/>
  <c r="N18" i="28" s="1"/>
  <c r="O18" i="28" s="1"/>
  <c r="P18" i="28" s="1"/>
  <c r="Q18" i="28" s="1"/>
  <c r="R18" i="28" s="1"/>
  <c r="S18" i="28" s="1"/>
  <c r="J45" i="28"/>
  <c r="K45" i="28" s="1"/>
  <c r="L45" i="28" s="1"/>
  <c r="M45" i="28" s="1"/>
  <c r="N45" i="28" s="1"/>
  <c r="O45" i="28" s="1"/>
  <c r="P45" i="28" s="1"/>
  <c r="Q45" i="28" s="1"/>
  <c r="R45" i="28" s="1"/>
  <c r="S45" i="28" s="1"/>
  <c r="AE25" i="23"/>
  <c r="AE43" i="23"/>
  <c r="AE55" i="23"/>
  <c r="AE61" i="23"/>
  <c r="AE67" i="23"/>
  <c r="AE103" i="23"/>
  <c r="AE115" i="23"/>
  <c r="AE13" i="23"/>
  <c r="AE31" i="23"/>
  <c r="AE97" i="23"/>
  <c r="AE121" i="23"/>
  <c r="AE19" i="23"/>
  <c r="AE37" i="23"/>
  <c r="AE49" i="23"/>
  <c r="AE73" i="23"/>
  <c r="AE79" i="23"/>
  <c r="AE85" i="23"/>
  <c r="AE91" i="23"/>
  <c r="AE109" i="23"/>
  <c r="AE139" i="23"/>
  <c r="AE127" i="23"/>
  <c r="AE133" i="23"/>
  <c r="AE145" i="23"/>
  <c r="AE174" i="23"/>
  <c r="AE162" i="23"/>
  <c r="AE168" i="23"/>
  <c r="AE24" i="23"/>
  <c r="AE36" i="23"/>
  <c r="AE48" i="23"/>
  <c r="AE66" i="23"/>
  <c r="AE72" i="23"/>
  <c r="AE78" i="23"/>
  <c r="AE84" i="23"/>
  <c r="AE90" i="23"/>
  <c r="AE96" i="23"/>
  <c r="AE102" i="23"/>
  <c r="AE108" i="23"/>
  <c r="AE114" i="23"/>
  <c r="AE120" i="23"/>
  <c r="AE126" i="23"/>
  <c r="AE132" i="23"/>
  <c r="AE144" i="23"/>
  <c r="AE150" i="23"/>
  <c r="AE156" i="23"/>
  <c r="AE18" i="23"/>
  <c r="AE30" i="23"/>
  <c r="AE42" i="23"/>
  <c r="AE54" i="23"/>
  <c r="AE60" i="23"/>
  <c r="AE138" i="23"/>
  <c r="AE12" i="23"/>
  <c r="AE29" i="23"/>
  <c r="AE41" i="23"/>
  <c r="AE53" i="23"/>
  <c r="AE59" i="23"/>
  <c r="AE71" i="23"/>
  <c r="AE83" i="23"/>
  <c r="AE89" i="23"/>
  <c r="AE95" i="23"/>
  <c r="AE101" i="23"/>
  <c r="AE113" i="23"/>
  <c r="AE119" i="23"/>
  <c r="AE125" i="23"/>
  <c r="AE131" i="23"/>
  <c r="AE137" i="23"/>
  <c r="AE143" i="23"/>
  <c r="AE148" i="23"/>
  <c r="AE154" i="23"/>
  <c r="AE160" i="23"/>
  <c r="AE166" i="23"/>
  <c r="AE172" i="23"/>
  <c r="AE34" i="23"/>
  <c r="AE46" i="23"/>
  <c r="AE58" i="23"/>
  <c r="AE64" i="23"/>
  <c r="AE94" i="23"/>
  <c r="AE100" i="23"/>
  <c r="AE106" i="23"/>
  <c r="AE112" i="23"/>
  <c r="AE118" i="23"/>
  <c r="AE130" i="23"/>
  <c r="AE142" i="23"/>
  <c r="AE155" i="23"/>
  <c r="AE65" i="23"/>
  <c r="AE16" i="23"/>
  <c r="AE22" i="23"/>
  <c r="AE28" i="23"/>
  <c r="AE40" i="23"/>
  <c r="AE52" i="23"/>
  <c r="AE70" i="23"/>
  <c r="AE76" i="23"/>
  <c r="AE82" i="23"/>
  <c r="AE88" i="23"/>
  <c r="AE124" i="23"/>
  <c r="AE136" i="23"/>
  <c r="AE10" i="23"/>
  <c r="AE147" i="23"/>
  <c r="AE153" i="23"/>
  <c r="AE159" i="23"/>
  <c r="AE165" i="23"/>
  <c r="AE171" i="23"/>
  <c r="AE177" i="23"/>
  <c r="AE149" i="23"/>
  <c r="AE161" i="23"/>
  <c r="AE167" i="23"/>
  <c r="AE173" i="23"/>
  <c r="AE179" i="23"/>
  <c r="AE17" i="23"/>
  <c r="AE23" i="23"/>
  <c r="AE35" i="23"/>
  <c r="AE47" i="23"/>
  <c r="AE77" i="23"/>
  <c r="AE107" i="23"/>
  <c r="AE11" i="23"/>
  <c r="AE15" i="23"/>
  <c r="AE21" i="23"/>
  <c r="AE27" i="23"/>
  <c r="AE33" i="23"/>
  <c r="AE39" i="23"/>
  <c r="AE45" i="23"/>
  <c r="AE51" i="23"/>
  <c r="AE57" i="23"/>
  <c r="AE63" i="23"/>
  <c r="AE69" i="23"/>
  <c r="AE75" i="23"/>
  <c r="AE81" i="23"/>
  <c r="AE87" i="23"/>
  <c r="AE93" i="23"/>
  <c r="AE99" i="23"/>
  <c r="AE105" i="23"/>
  <c r="AE111" i="23"/>
  <c r="AE117" i="23"/>
  <c r="AE123" i="23"/>
  <c r="AE129" i="23"/>
  <c r="AE135" i="23"/>
  <c r="AE141" i="23"/>
  <c r="AE146" i="23"/>
  <c r="AE152" i="23"/>
  <c r="AE158" i="23"/>
  <c r="AE164" i="23"/>
  <c r="AE170" i="23"/>
  <c r="AE176" i="23"/>
  <c r="AE14" i="23"/>
  <c r="AE20" i="23"/>
  <c r="AE26" i="23"/>
  <c r="AE32" i="23"/>
  <c r="AE38" i="23"/>
  <c r="AE44" i="23"/>
  <c r="AE50" i="23"/>
  <c r="AE56" i="23"/>
  <c r="AE62" i="23"/>
  <c r="AE68" i="23"/>
  <c r="AE74" i="23"/>
  <c r="AE80" i="23"/>
  <c r="AE86" i="23"/>
  <c r="AE92" i="23"/>
  <c r="AE98" i="23"/>
  <c r="AE104" i="23"/>
  <c r="AE110" i="23"/>
  <c r="AE116" i="23"/>
  <c r="AE122" i="23"/>
  <c r="AE128" i="23"/>
  <c r="AE134" i="23"/>
  <c r="AE140" i="23"/>
  <c r="AE151" i="23"/>
  <c r="AE157" i="23"/>
  <c r="AE163" i="23"/>
  <c r="AE169" i="23"/>
  <c r="AE175" i="23"/>
  <c r="T38" i="28"/>
  <c r="AE178" i="23"/>
  <c r="N107" i="9"/>
  <c r="T51" i="28"/>
  <c r="D56" i="17"/>
  <c r="K122" i="22"/>
  <c r="K48" i="28"/>
  <c r="L48" i="28" s="1"/>
  <c r="M48" i="28" s="1"/>
  <c r="N48" i="28" s="1"/>
  <c r="O48" i="28" s="1"/>
  <c r="P48" i="28" s="1"/>
  <c r="Q48" i="28" s="1"/>
  <c r="R48" i="28" s="1"/>
  <c r="S48" i="28" s="1"/>
  <c r="H32" i="28"/>
  <c r="J32" i="28" s="1"/>
  <c r="K32" i="28" s="1"/>
  <c r="L32" i="28" s="1"/>
  <c r="M32" i="28" s="1"/>
  <c r="N32" i="28" s="1"/>
  <c r="O32" i="28" s="1"/>
  <c r="P32" i="28" s="1"/>
  <c r="Q32" i="28" s="1"/>
  <c r="R32" i="28" s="1"/>
  <c r="S32" i="28" s="1"/>
  <c r="T15" i="28"/>
  <c r="K50" i="28"/>
  <c r="L50" i="28" s="1"/>
  <c r="M50" i="28" s="1"/>
  <c r="N50" i="28" s="1"/>
  <c r="O50" i="28" s="1"/>
  <c r="P50" i="28" s="1"/>
  <c r="Q50" i="28" s="1"/>
  <c r="R50" i="28" s="1"/>
  <c r="S50" i="28" s="1"/>
  <c r="T17" i="28"/>
  <c r="T19" i="28"/>
  <c r="T16" i="28"/>
  <c r="K28" i="28"/>
  <c r="L28" i="28" s="1"/>
  <c r="M28" i="28" s="1"/>
  <c r="N28" i="28" s="1"/>
  <c r="O28" i="28" s="1"/>
  <c r="P28" i="28" s="1"/>
  <c r="Q28" i="28" s="1"/>
  <c r="R28" i="28" s="1"/>
  <c r="S28" i="28" s="1"/>
  <c r="AD180" i="23"/>
  <c r="AD186" i="23" s="1"/>
  <c r="S46" i="28" s="1"/>
  <c r="X180" i="23"/>
  <c r="X186" i="23" s="1"/>
  <c r="M46" i="28" s="1"/>
  <c r="Y180" i="23"/>
  <c r="Y186" i="23" s="1"/>
  <c r="N46" i="28" s="1"/>
  <c r="V180" i="23"/>
  <c r="V186" i="23" s="1"/>
  <c r="K46" i="28" s="1"/>
  <c r="W180" i="23"/>
  <c r="W186" i="23" s="1"/>
  <c r="L46" i="28" s="1"/>
  <c r="AA180" i="23"/>
  <c r="AA186" i="23" s="1"/>
  <c r="P46" i="28" s="1"/>
  <c r="U180" i="23"/>
  <c r="U186" i="23" s="1"/>
  <c r="J46" i="28" s="1"/>
  <c r="Z180" i="23"/>
  <c r="Z186" i="23" s="1"/>
  <c r="O46" i="28" s="1"/>
  <c r="AB180" i="23"/>
  <c r="AB186" i="23" s="1"/>
  <c r="Q46" i="28" s="1"/>
  <c r="AC180" i="23"/>
  <c r="AC186" i="23" s="1"/>
  <c r="R46" i="28" s="1"/>
  <c r="T46" i="28" l="1"/>
  <c r="T47" i="28"/>
  <c r="T18" i="28"/>
  <c r="AE180" i="23"/>
  <c r="I68" i="28"/>
  <c r="T48" i="28"/>
  <c r="T32" i="28"/>
  <c r="T50" i="28"/>
  <c r="T28" i="28"/>
  <c r="T45" i="28"/>
  <c r="S70" i="28" l="1"/>
  <c r="R70" i="28"/>
  <c r="Q70" i="28"/>
  <c r="P70" i="28"/>
  <c r="O70" i="28"/>
  <c r="N70" i="28"/>
  <c r="M70" i="28"/>
  <c r="L70" i="28"/>
  <c r="K70" i="28"/>
  <c r="J49" i="28"/>
  <c r="K40" i="28" l="1"/>
  <c r="L40" i="28" s="1"/>
  <c r="M40" i="28" s="1"/>
  <c r="N40" i="28" s="1"/>
  <c r="O40" i="28" s="1"/>
  <c r="P40" i="28" s="1"/>
  <c r="Q40" i="28" s="1"/>
  <c r="R40" i="28" s="1"/>
  <c r="S40" i="28" s="1"/>
  <c r="K63" i="28"/>
  <c r="K61" i="28"/>
  <c r="K62" i="28"/>
  <c r="K29" i="28"/>
  <c r="L29" i="28" s="1"/>
  <c r="M29" i="28" s="1"/>
  <c r="N29" i="28" s="1"/>
  <c r="O29" i="28" s="1"/>
  <c r="P29" i="28" s="1"/>
  <c r="Q29" i="28" s="1"/>
  <c r="R29" i="28" s="1"/>
  <c r="S29" i="28" s="1"/>
  <c r="K37" i="28"/>
  <c r="L37" i="28" s="1"/>
  <c r="M37" i="28" s="1"/>
  <c r="N37" i="28" s="1"/>
  <c r="O37" i="28" s="1"/>
  <c r="P37" i="28" s="1"/>
  <c r="Q37" i="28" s="1"/>
  <c r="R37" i="28" s="1"/>
  <c r="S37" i="28" s="1"/>
  <c r="K65" i="28"/>
  <c r="K41" i="28"/>
  <c r="L41" i="28" s="1"/>
  <c r="M41" i="28" s="1"/>
  <c r="N41" i="28" s="1"/>
  <c r="O41" i="28" s="1"/>
  <c r="P41" i="28" s="1"/>
  <c r="Q41" i="28" s="1"/>
  <c r="R41" i="28" s="1"/>
  <c r="S41" i="28" s="1"/>
  <c r="K36" i="28"/>
  <c r="L36" i="28" s="1"/>
  <c r="K30" i="28"/>
  <c r="L30" i="28" s="1"/>
  <c r="K64" i="28"/>
  <c r="K39" i="28"/>
  <c r="L39" i="28" s="1"/>
  <c r="M39" i="28" s="1"/>
  <c r="N39" i="28" s="1"/>
  <c r="O39" i="28" s="1"/>
  <c r="P39" i="28" s="1"/>
  <c r="Q39" i="28" s="1"/>
  <c r="R39" i="28" s="1"/>
  <c r="S39" i="28" s="1"/>
  <c r="K9" i="28"/>
  <c r="L9" i="28" s="1"/>
  <c r="M9" i="28" s="1"/>
  <c r="N9" i="28" s="1"/>
  <c r="O9" i="28" s="1"/>
  <c r="P9" i="28" s="1"/>
  <c r="Q9" i="28" s="1"/>
  <c r="R9" i="28" s="1"/>
  <c r="S9" i="28" s="1"/>
  <c r="L6" i="28"/>
  <c r="K8" i="28"/>
  <c r="L8" i="28" s="1"/>
  <c r="M8" i="28" s="1"/>
  <c r="N8" i="28" s="1"/>
  <c r="O8" i="28" s="1"/>
  <c r="P8" i="28" s="1"/>
  <c r="Q8" i="28" s="1"/>
  <c r="R8" i="28" s="1"/>
  <c r="S8" i="28" s="1"/>
  <c r="T8" i="28" s="1"/>
  <c r="K14" i="28"/>
  <c r="L14" i="28" s="1"/>
  <c r="M14" i="28" s="1"/>
  <c r="N14" i="28" s="1"/>
  <c r="O14" i="28" s="1"/>
  <c r="P14" i="28" s="1"/>
  <c r="Q14" i="28" s="1"/>
  <c r="R14" i="28" s="1"/>
  <c r="S14" i="28" s="1"/>
  <c r="K10" i="28"/>
  <c r="L10" i="28" s="1"/>
  <c r="M10" i="28" s="1"/>
  <c r="N10" i="28" s="1"/>
  <c r="O10" i="28" s="1"/>
  <c r="P10" i="28" s="1"/>
  <c r="Q10" i="28" s="1"/>
  <c r="R10" i="28" s="1"/>
  <c r="S10" i="28" s="1"/>
  <c r="K11" i="28"/>
  <c r="L11" i="28" s="1"/>
  <c r="M11" i="28" s="1"/>
  <c r="N11" i="28" s="1"/>
  <c r="O11" i="28" s="1"/>
  <c r="P11" i="28" s="1"/>
  <c r="Q11" i="28" s="1"/>
  <c r="R11" i="28" s="1"/>
  <c r="S11" i="28" s="1"/>
  <c r="K21" i="28"/>
  <c r="L21" i="28" s="1"/>
  <c r="M21" i="28" s="1"/>
  <c r="N21" i="28" s="1"/>
  <c r="O21" i="28" s="1"/>
  <c r="P21" i="28" s="1"/>
  <c r="Q21" i="28" s="1"/>
  <c r="R21" i="28" s="1"/>
  <c r="S21" i="28" s="1"/>
  <c r="K12" i="28"/>
  <c r="L12" i="28" s="1"/>
  <c r="M12" i="28" s="1"/>
  <c r="N12" i="28" s="1"/>
  <c r="O12" i="28" s="1"/>
  <c r="P12" i="28" s="1"/>
  <c r="Q12" i="28" s="1"/>
  <c r="R12" i="28" s="1"/>
  <c r="S12" i="28" s="1"/>
  <c r="K24" i="28"/>
  <c r="L24" i="28" s="1"/>
  <c r="M24" i="28" s="1"/>
  <c r="N24" i="28" s="1"/>
  <c r="O24" i="28" s="1"/>
  <c r="P24" i="28" s="1"/>
  <c r="Q24" i="28" s="1"/>
  <c r="R24" i="28" s="1"/>
  <c r="S24" i="28" s="1"/>
  <c r="K7" i="28"/>
  <c r="L7" i="28" s="1"/>
  <c r="M7" i="28" s="1"/>
  <c r="N7" i="28" s="1"/>
  <c r="O7" i="28" s="1"/>
  <c r="P7" i="28" s="1"/>
  <c r="Q7" i="28" s="1"/>
  <c r="R7" i="28" s="1"/>
  <c r="S7" i="28" s="1"/>
  <c r="K13" i="28"/>
  <c r="L13" i="28" s="1"/>
  <c r="M13" i="28" s="1"/>
  <c r="N13" i="28" s="1"/>
  <c r="O13" i="28" s="1"/>
  <c r="P13" i="28" s="1"/>
  <c r="Q13" i="28" s="1"/>
  <c r="R13" i="28" s="1"/>
  <c r="S13" i="28" s="1"/>
  <c r="K20" i="28"/>
  <c r="L20" i="28" s="1"/>
  <c r="M20" i="28" s="1"/>
  <c r="N20" i="28" s="1"/>
  <c r="O20" i="28" s="1"/>
  <c r="P20" i="28" s="1"/>
  <c r="Q20" i="28" s="1"/>
  <c r="R20" i="28" s="1"/>
  <c r="S20" i="28" s="1"/>
  <c r="K22" i="28"/>
  <c r="L22" i="28" s="1"/>
  <c r="M22" i="28" s="1"/>
  <c r="N22" i="28" s="1"/>
  <c r="O22" i="28" s="1"/>
  <c r="P22" i="28" s="1"/>
  <c r="Q22" i="28" s="1"/>
  <c r="R22" i="28" s="1"/>
  <c r="S22" i="28" s="1"/>
  <c r="T22" i="28" s="1"/>
  <c r="K23" i="28"/>
  <c r="L23" i="28" s="1"/>
  <c r="M23" i="28" s="1"/>
  <c r="N23" i="28" s="1"/>
  <c r="O23" i="28" s="1"/>
  <c r="P23" i="28" s="1"/>
  <c r="Q23" i="28" s="1"/>
  <c r="R23" i="28" s="1"/>
  <c r="S23" i="28" s="1"/>
  <c r="K33" i="28"/>
  <c r="L33" i="28" s="1"/>
  <c r="M33" i="28" s="1"/>
  <c r="N33" i="28" s="1"/>
  <c r="O33" i="28" s="1"/>
  <c r="P33" i="28" s="1"/>
  <c r="Q33" i="28" s="1"/>
  <c r="R33" i="28" s="1"/>
  <c r="S33" i="28" s="1"/>
  <c r="K49" i="28"/>
  <c r="L49" i="28" s="1"/>
  <c r="M49" i="28" s="1"/>
  <c r="N49" i="28" s="1"/>
  <c r="O49" i="28" s="1"/>
  <c r="P49" i="28" s="1"/>
  <c r="Q49" i="28" s="1"/>
  <c r="R49" i="28" s="1"/>
  <c r="S49" i="28" s="1"/>
  <c r="J66" i="28"/>
  <c r="J25" i="28"/>
  <c r="T70" i="28"/>
  <c r="K35" i="28"/>
  <c r="L35" i="28" s="1"/>
  <c r="M35" i="28" s="1"/>
  <c r="N35" i="28" s="1"/>
  <c r="O35" i="28" s="1"/>
  <c r="P35" i="28" s="1"/>
  <c r="Q35" i="28" s="1"/>
  <c r="R35" i="28" s="1"/>
  <c r="S35" i="28" s="1"/>
  <c r="K34" i="28"/>
  <c r="L34" i="28" s="1"/>
  <c r="M34" i="28" s="1"/>
  <c r="N34" i="28" s="1"/>
  <c r="O34" i="28" s="1"/>
  <c r="P34" i="28" s="1"/>
  <c r="Q34" i="28" s="1"/>
  <c r="R34" i="28" s="1"/>
  <c r="S34" i="28" s="1"/>
  <c r="K60" i="28"/>
  <c r="I77" i="28"/>
  <c r="B41" i="21"/>
  <c r="B8" i="21"/>
  <c r="D8" i="21" s="1"/>
  <c r="E31" i="28" s="1"/>
  <c r="M6" i="28" l="1"/>
  <c r="N6" i="28" s="1"/>
  <c r="O6" i="28" s="1"/>
  <c r="P6" i="28" s="1"/>
  <c r="Q6" i="28" s="1"/>
  <c r="R6" i="28" s="1"/>
  <c r="S6" i="28" s="1"/>
  <c r="G31" i="28"/>
  <c r="H31" i="28"/>
  <c r="J31" i="28" s="1"/>
  <c r="L64" i="28"/>
  <c r="M64" i="28" s="1"/>
  <c r="N64" i="28" s="1"/>
  <c r="O64" i="28" s="1"/>
  <c r="P64" i="28" s="1"/>
  <c r="Q64" i="28" s="1"/>
  <c r="R64" i="28" s="1"/>
  <c r="S64" i="28" s="1"/>
  <c r="L65" i="28"/>
  <c r="M65" i="28" s="1"/>
  <c r="N65" i="28" s="1"/>
  <c r="O65" i="28" s="1"/>
  <c r="P65" i="28" s="1"/>
  <c r="Q65" i="28" s="1"/>
  <c r="R65" i="28" s="1"/>
  <c r="S65" i="28" s="1"/>
  <c r="L60" i="28"/>
  <c r="M60" i="28" s="1"/>
  <c r="N60" i="28" s="1"/>
  <c r="O60" i="28" s="1"/>
  <c r="P60" i="28" s="1"/>
  <c r="Q60" i="28" s="1"/>
  <c r="R60" i="28" s="1"/>
  <c r="S60" i="28" s="1"/>
  <c r="L61" i="28"/>
  <c r="M61" i="28" s="1"/>
  <c r="N61" i="28" s="1"/>
  <c r="O61" i="28" s="1"/>
  <c r="P61" i="28" s="1"/>
  <c r="Q61" i="28" s="1"/>
  <c r="R61" i="28" s="1"/>
  <c r="S61" i="28" s="1"/>
  <c r="L63" i="28"/>
  <c r="M63" i="28" s="1"/>
  <c r="N63" i="28" s="1"/>
  <c r="O63" i="28" s="1"/>
  <c r="P63" i="28" s="1"/>
  <c r="Q63" i="28" s="1"/>
  <c r="R63" i="28" s="1"/>
  <c r="S63" i="28" s="1"/>
  <c r="T63" i="28" s="1"/>
  <c r="L62" i="28"/>
  <c r="M62" i="28" s="1"/>
  <c r="N62" i="28" s="1"/>
  <c r="O62" i="28" s="1"/>
  <c r="P62" i="28" s="1"/>
  <c r="Q62" i="28" s="1"/>
  <c r="R62" i="28" s="1"/>
  <c r="S62" i="28" s="1"/>
  <c r="T41" i="28"/>
  <c r="T24" i="28"/>
  <c r="T12" i="28"/>
  <c r="T9" i="28"/>
  <c r="T7" i="28"/>
  <c r="T33" i="28"/>
  <c r="T29" i="28"/>
  <c r="T34" i="28"/>
  <c r="T23" i="28"/>
  <c r="M30" i="28"/>
  <c r="N30" i="28" s="1"/>
  <c r="O30" i="28" s="1"/>
  <c r="P30" i="28" s="1"/>
  <c r="Q30" i="28" s="1"/>
  <c r="R30" i="28" s="1"/>
  <c r="S30" i="28" s="1"/>
  <c r="T40" i="28"/>
  <c r="T13" i="28"/>
  <c r="T21" i="28"/>
  <c r="T39" i="28"/>
  <c r="T37" i="28"/>
  <c r="T35" i="28"/>
  <c r="T14" i="28"/>
  <c r="T49" i="28"/>
  <c r="T20" i="28"/>
  <c r="T10" i="28"/>
  <c r="T11" i="28"/>
  <c r="K66" i="28"/>
  <c r="K52" i="28"/>
  <c r="K25" i="28"/>
  <c r="J52" i="28"/>
  <c r="L59" i="28"/>
  <c r="M36" i="28"/>
  <c r="T6" i="28" l="1"/>
  <c r="T25" i="28" s="1"/>
  <c r="T60" i="28"/>
  <c r="T64" i="28"/>
  <c r="K31" i="28"/>
  <c r="J42" i="28"/>
  <c r="T61" i="28"/>
  <c r="L66" i="28"/>
  <c r="T65" i="28"/>
  <c r="T30" i="28"/>
  <c r="T62" i="28"/>
  <c r="L52" i="28"/>
  <c r="L25" i="28"/>
  <c r="M59" i="28"/>
  <c r="M66" i="28" s="1"/>
  <c r="N36" i="28"/>
  <c r="J68" i="28" l="1"/>
  <c r="J77" i="28" s="1"/>
  <c r="L31" i="28"/>
  <c r="K42" i="28"/>
  <c r="K68" i="28" s="1"/>
  <c r="K77" i="28" s="1"/>
  <c r="M25" i="28"/>
  <c r="M52" i="28"/>
  <c r="O36" i="28"/>
  <c r="N59" i="28"/>
  <c r="M31" i="28" l="1"/>
  <c r="L42" i="28"/>
  <c r="L68" i="28" s="1"/>
  <c r="L77" i="28" s="1"/>
  <c r="N66" i="28"/>
  <c r="N52" i="28"/>
  <c r="T52" i="28"/>
  <c r="N25" i="28"/>
  <c r="O59" i="28"/>
  <c r="O66" i="28" s="1"/>
  <c r="P36" i="28"/>
  <c r="N31" i="28" l="1"/>
  <c r="M42" i="28"/>
  <c r="M68" i="28" s="1"/>
  <c r="M77" i="28" s="1"/>
  <c r="O25" i="28"/>
  <c r="O52" i="28"/>
  <c r="Q36" i="28"/>
  <c r="P59" i="28"/>
  <c r="P66" i="28" s="1"/>
  <c r="O31" i="28" l="1"/>
  <c r="N42" i="28"/>
  <c r="N68" i="28" s="1"/>
  <c r="N77" i="28" s="1"/>
  <c r="P52" i="28"/>
  <c r="P25" i="28"/>
  <c r="R36" i="28"/>
  <c r="Q59" i="28"/>
  <c r="Q66" i="28" s="1"/>
  <c r="P31" i="28" l="1"/>
  <c r="O42" i="28"/>
  <c r="O68" i="28" s="1"/>
  <c r="O77" i="28" s="1"/>
  <c r="Q25" i="28"/>
  <c r="Q52" i="28"/>
  <c r="R59" i="28"/>
  <c r="R66" i="28" s="1"/>
  <c r="S36" i="28"/>
  <c r="T36" i="28" s="1"/>
  <c r="Q31" i="28" l="1"/>
  <c r="P42" i="28"/>
  <c r="P68" i="28" s="1"/>
  <c r="P77" i="28" s="1"/>
  <c r="S52" i="28"/>
  <c r="R52" i="28"/>
  <c r="S25" i="28"/>
  <c r="R25" i="28"/>
  <c r="S59" i="28"/>
  <c r="T59" i="28" s="1"/>
  <c r="T66" i="28" s="1"/>
  <c r="R31" i="28" l="1"/>
  <c r="Q42" i="28"/>
  <c r="Q68" i="28" s="1"/>
  <c r="Q77" i="28" s="1"/>
  <c r="S66" i="28"/>
  <c r="S31" i="28" l="1"/>
  <c r="R42" i="28"/>
  <c r="R68" i="28" s="1"/>
  <c r="R77" i="28" s="1"/>
  <c r="S42" i="28" l="1"/>
  <c r="S68" i="28" s="1"/>
  <c r="S77" i="28" s="1"/>
  <c r="T31" i="28"/>
  <c r="T42" i="28" s="1"/>
  <c r="T68" i="28" s="1"/>
  <c r="T77" i="28" s="1"/>
  <c r="E77" i="28" s="1"/>
  <c r="M72" i="9"/>
  <c r="N72" i="9" l="1"/>
  <c r="N108" i="9" s="1"/>
  <c r="M108" i="9"/>
</calcChain>
</file>

<file path=xl/sharedStrings.xml><?xml version="1.0" encoding="utf-8"?>
<sst xmlns="http://schemas.openxmlformats.org/spreadsheetml/2006/main" count="2778" uniqueCount="1439">
  <si>
    <t>Annexure 1A - Abbreviations</t>
  </si>
  <si>
    <t>Abbreviation</t>
  </si>
  <si>
    <t>Description</t>
  </si>
  <si>
    <t>3G</t>
  </si>
  <si>
    <t>Third Generation of Wireless mobile telecommunications – used in this document to include all data communication via mobile networks irrespective of the generation, ranging from initial GSM / Edge (2.5G) through to current LTE and higher data capacities</t>
  </si>
  <si>
    <t>AD</t>
  </si>
  <si>
    <t>Active Directory</t>
  </si>
  <si>
    <t>ADSL</t>
  </si>
  <si>
    <t>Asynchronous Digital Subscriber Line</t>
  </si>
  <si>
    <t>AENP</t>
  </si>
  <si>
    <t>Addo Elephant National Park</t>
  </si>
  <si>
    <t>APN</t>
  </si>
  <si>
    <t>Access Point Name</t>
  </si>
  <si>
    <t>BCM</t>
  </si>
  <si>
    <t>Business Continuity Management</t>
  </si>
  <si>
    <t>BCP</t>
  </si>
  <si>
    <t>Business Continuity Plan</t>
  </si>
  <si>
    <t>BVC</t>
  </si>
  <si>
    <t>Buffelsfontein Visitors Centre</t>
  </si>
  <si>
    <t>CCIE</t>
  </si>
  <si>
    <t>Cisco Certified Internetwork Expert</t>
  </si>
  <si>
    <t>CCSP</t>
  </si>
  <si>
    <t>Cisco Certified Security Professional</t>
  </si>
  <si>
    <t>CentOS</t>
  </si>
  <si>
    <t>Community Enterprise Operating System</t>
  </si>
  <si>
    <t>CI</t>
  </si>
  <si>
    <t>Configuration Item (as per ITIL®)</t>
  </si>
  <si>
    <t>CISA</t>
  </si>
  <si>
    <t>Certified Information Systems Auditor</t>
  </si>
  <si>
    <t>CISO</t>
  </si>
  <si>
    <t>Chief Information Security Officer</t>
  </si>
  <si>
    <t>CLM</t>
  </si>
  <si>
    <t>Centralised Log Management</t>
  </si>
  <si>
    <t>CMDB</t>
  </si>
  <si>
    <t>Configuration Management Database</t>
  </si>
  <si>
    <t>CMM</t>
  </si>
  <si>
    <t>Cloud Maturity Model</t>
  </si>
  <si>
    <t>COBIT®</t>
  </si>
  <si>
    <t>Control Objectives for Information and related Technology</t>
  </si>
  <si>
    <t>CRC</t>
  </si>
  <si>
    <t>Cape Research Centre</t>
  </si>
  <si>
    <t>CRM</t>
  </si>
  <si>
    <t>Customer Relationship Management</t>
  </si>
  <si>
    <t>CSIR</t>
  </si>
  <si>
    <t>Council of Scientific and Industrial Research</t>
  </si>
  <si>
    <t>CISSP</t>
  </si>
  <si>
    <t>Certified Information Systems Security Professional</t>
  </si>
  <si>
    <t>DBA</t>
  </si>
  <si>
    <t>Database Administration</t>
  </si>
  <si>
    <t>DCX</t>
  </si>
  <si>
    <t>Datacentrix</t>
  </si>
  <si>
    <t>DFA</t>
  </si>
  <si>
    <t>Dark Fibre Africa</t>
  </si>
  <si>
    <t>DNS</t>
  </si>
  <si>
    <t>Domain Name Server</t>
  </si>
  <si>
    <t>DPM</t>
  </si>
  <si>
    <t>System Center Data Protection Manager</t>
  </si>
  <si>
    <t>DR</t>
  </si>
  <si>
    <t>Disaster Recovery</t>
  </si>
  <si>
    <t>DRP</t>
  </si>
  <si>
    <t>Disaster recovery Plan</t>
  </si>
  <si>
    <t>DSL</t>
  </si>
  <si>
    <t>Digital Subscriber Line</t>
  </si>
  <si>
    <t>ECIS</t>
  </si>
  <si>
    <t>European Conference on Information Systems</t>
  </si>
  <si>
    <t>ECNS</t>
  </si>
  <si>
    <t>Electronic Communications Network Service</t>
  </si>
  <si>
    <t>ECS</t>
  </si>
  <si>
    <t>Electronic Communications Service</t>
  </si>
  <si>
    <t>Email</t>
  </si>
  <si>
    <t>Electronic Mail</t>
  </si>
  <si>
    <t>EMS</t>
  </si>
  <si>
    <t>Enterprise Mobility and Security</t>
  </si>
  <si>
    <t>ERM</t>
  </si>
  <si>
    <t>Enterprise Risk Management</t>
  </si>
  <si>
    <t>ERP</t>
  </si>
  <si>
    <t>Enterprise Resource Planning</t>
  </si>
  <si>
    <t>Fax</t>
  </si>
  <si>
    <t>Facsimile</t>
  </si>
  <si>
    <t>FIM</t>
  </si>
  <si>
    <t>Forefront Identity Management</t>
  </si>
  <si>
    <t>FML</t>
  </si>
  <si>
    <t>Full Maintenance Lease</t>
  </si>
  <si>
    <t>FSE</t>
  </si>
  <si>
    <t>Field Service Engineer</t>
  </si>
  <si>
    <t>FTP</t>
  </si>
  <si>
    <t>File Transfer Protocol</t>
  </si>
  <si>
    <t>GNP</t>
  </si>
  <si>
    <t>Groenkloof National Park (Head Office)</t>
  </si>
  <si>
    <t>GRNP</t>
  </si>
  <si>
    <t>Garden Route National Park</t>
  </si>
  <si>
    <t>HDD</t>
  </si>
  <si>
    <t>Hard disk drive</t>
  </si>
  <si>
    <t>HDI</t>
  </si>
  <si>
    <t>Historically Disadvantaged Individuals</t>
  </si>
  <si>
    <t>HP</t>
  </si>
  <si>
    <t>Hewlett Packard</t>
  </si>
  <si>
    <t>HSDPA</t>
  </si>
  <si>
    <t>High Speed Downlink Packet Access – Enhanced 3G mobile communications protocol</t>
  </si>
  <si>
    <t>HTTP</t>
  </si>
  <si>
    <t>Hypertext Transfer Protocol</t>
  </si>
  <si>
    <t>IaaS</t>
  </si>
  <si>
    <t>Infrastructure as a Service</t>
  </si>
  <si>
    <t>ICT</t>
  </si>
  <si>
    <t>Information and Communication Technology</t>
  </si>
  <si>
    <t>IMACD</t>
  </si>
  <si>
    <t>Installation, Move, Addition, Change, Decommission</t>
  </si>
  <si>
    <t>iOS</t>
  </si>
  <si>
    <t>Operating system on devices created and developed by Apple Inc.</t>
  </si>
  <si>
    <t>IoT</t>
  </si>
  <si>
    <t>Internet of Things</t>
  </si>
  <si>
    <t>ISO</t>
  </si>
  <si>
    <t>International Organisation for Standardisation</t>
  </si>
  <si>
    <t>IT</t>
  </si>
  <si>
    <t>Information Technology</t>
  </si>
  <si>
    <t>ITIL®</t>
  </si>
  <si>
    <t>Information Technology Infrastructure Library</t>
  </si>
  <si>
    <t>IP</t>
  </si>
  <si>
    <t>Internet Protocol</t>
  </si>
  <si>
    <t>King III or IV</t>
  </si>
  <si>
    <t>King Code on Corporate Governance</t>
  </si>
  <si>
    <t>KNP</t>
  </si>
  <si>
    <t>Kruger National Park</t>
  </si>
  <si>
    <t>KZN</t>
  </si>
  <si>
    <t>Kwa-Zulu Natal</t>
  </si>
  <si>
    <t>KVA</t>
  </si>
  <si>
    <t>Kilo-Volt Ampere</t>
  </si>
  <si>
    <t>LAN</t>
  </si>
  <si>
    <t>Local Area Network</t>
  </si>
  <si>
    <t>LCD</t>
  </si>
  <si>
    <t>Liquid Cristal Display</t>
  </si>
  <si>
    <t>LCR</t>
  </si>
  <si>
    <t>Least Cost Routing</t>
  </si>
  <si>
    <t>LED</t>
  </si>
  <si>
    <t>Light Emitting Diode</t>
  </si>
  <si>
    <t>LoS</t>
  </si>
  <si>
    <t>Line of Sight</t>
  </si>
  <si>
    <t>LPI</t>
  </si>
  <si>
    <t>Linux Professional Institute</t>
  </si>
  <si>
    <t>LTE</t>
  </si>
  <si>
    <t>Long-Term Evolution</t>
  </si>
  <si>
    <t>Mbps</t>
  </si>
  <si>
    <t>Megabits per second</t>
  </si>
  <si>
    <t>Megabytes per second</t>
  </si>
  <si>
    <t>MCSE</t>
  </si>
  <si>
    <t>Microsoft Certified Systems Engineer</t>
  </si>
  <si>
    <t>ME</t>
  </si>
  <si>
    <t>Metro Ethernet</t>
  </si>
  <si>
    <t>MFA</t>
  </si>
  <si>
    <t>Multi Factor Authentication</t>
  </si>
  <si>
    <t>MFP</t>
  </si>
  <si>
    <t>Multi-Function Printers</t>
  </si>
  <si>
    <t>MPLS</t>
  </si>
  <si>
    <t>Multiprotocol Label Switching</t>
  </si>
  <si>
    <t>OWA</t>
  </si>
  <si>
    <t>Outlook Web Access</t>
  </si>
  <si>
    <t>PaaS</t>
  </si>
  <si>
    <t>Platform as a Service</t>
  </si>
  <si>
    <t>PCI DSS</t>
  </si>
  <si>
    <t>Payment Card Industry Data Security Standard</t>
  </si>
  <si>
    <t>PABX</t>
  </si>
  <si>
    <t>Private automatic branch exchange</t>
  </si>
  <si>
    <t>PE</t>
  </si>
  <si>
    <t>Port Elizabeth</t>
  </si>
  <si>
    <t>PED</t>
  </si>
  <si>
    <t>Pin Entry Device</t>
  </si>
  <si>
    <t>PHP</t>
  </si>
  <si>
    <t>PHP is a script language and interpreter that is freely available and used primarily on Linux Web servers. PHP, originally derived from Personal Home Page Tools</t>
  </si>
  <si>
    <t>PID</t>
  </si>
  <si>
    <t>Project Initiation Document</t>
  </si>
  <si>
    <t>PMBoK</t>
  </si>
  <si>
    <t>Project Management Body of Knowledge</t>
  </si>
  <si>
    <t>PMP</t>
  </si>
  <si>
    <t>Project Management Professional</t>
  </si>
  <si>
    <t>POP</t>
  </si>
  <si>
    <t>Point of Presence</t>
  </si>
  <si>
    <t>POPIA</t>
  </si>
  <si>
    <t>Protection of Personal Information Act</t>
  </si>
  <si>
    <t>PRINCE</t>
  </si>
  <si>
    <t>Projects IN Controlled Environments</t>
  </si>
  <si>
    <t>QSA</t>
  </si>
  <si>
    <t>Qualified Security Assessor</t>
  </si>
  <si>
    <t>RAS</t>
  </si>
  <si>
    <t>Remote Authentication Server / Remote Access Services</t>
  </si>
  <si>
    <t>RDP</t>
  </si>
  <si>
    <t>Remote Desktop Protocol</t>
  </si>
  <si>
    <t>Ref</t>
  </si>
  <si>
    <t>Reference</t>
  </si>
  <si>
    <t>RURTEL</t>
  </si>
  <si>
    <t>Rural Telephony (Telkom)</t>
  </si>
  <si>
    <t>SaaS</t>
  </si>
  <si>
    <t>Software as a Service</t>
  </si>
  <si>
    <t>SANDF</t>
  </si>
  <si>
    <t>South African National Defence Force</t>
  </si>
  <si>
    <t>SANParks</t>
  </si>
  <si>
    <t>South African National Parks</t>
  </si>
  <si>
    <t>SCM</t>
  </si>
  <si>
    <t>Supply Chain Management</t>
  </si>
  <si>
    <t>SIAM</t>
  </si>
  <si>
    <t>Service Integration and Management</t>
  </si>
  <si>
    <t>SIEM</t>
  </si>
  <si>
    <t>Security Infor-mation and Event Management</t>
  </si>
  <si>
    <t>SIP</t>
  </si>
  <si>
    <t>Session Initiation Protocol</t>
  </si>
  <si>
    <t>SL</t>
  </si>
  <si>
    <t>Service Level</t>
  </si>
  <si>
    <t>SLA</t>
  </si>
  <si>
    <t>Service Level Agreement</t>
  </si>
  <si>
    <t>SMS</t>
  </si>
  <si>
    <t>Short Message Service</t>
  </si>
  <si>
    <t>SP</t>
  </si>
  <si>
    <t>Service provider</t>
  </si>
  <si>
    <t>SOA</t>
  </si>
  <si>
    <t>Service-oriented Architecture</t>
  </si>
  <si>
    <t>SOC</t>
  </si>
  <si>
    <t>Security Operations Centre</t>
  </si>
  <si>
    <t>SOP</t>
  </si>
  <si>
    <t>Standard Operating Procedure</t>
  </si>
  <si>
    <t>SpoC</t>
  </si>
  <si>
    <t>Single Point of0 Contact</t>
  </si>
  <si>
    <t>SQL</t>
  </si>
  <si>
    <t>Structured Query Language</t>
  </si>
  <si>
    <t>SSA</t>
  </si>
  <si>
    <t>Single Service Aggregator / Aggregation</t>
  </si>
  <si>
    <t>SUSE</t>
  </si>
  <si>
    <t>“Software und System-Entwicklung” meaning “Software and systems development”</t>
  </si>
  <si>
    <t>Terabit</t>
  </si>
  <si>
    <t>TB</t>
  </si>
  <si>
    <t>Terabyte</t>
  </si>
  <si>
    <t>TMNP</t>
  </si>
  <si>
    <t>Table Mountain National Park</t>
  </si>
  <si>
    <t>TOGAF</t>
  </si>
  <si>
    <t>The Open Group Architecture Framework</t>
  </si>
  <si>
    <t>TTP</t>
  </si>
  <si>
    <t>Targeted Threat Protection</t>
  </si>
  <si>
    <t>UC</t>
  </si>
  <si>
    <t>Unified communications</t>
  </si>
  <si>
    <t>UK</t>
  </si>
  <si>
    <t>United Kingdom</t>
  </si>
  <si>
    <t>UPS</t>
  </si>
  <si>
    <t>Uninterruptable Power Supply</t>
  </si>
  <si>
    <t>USA</t>
  </si>
  <si>
    <t>United States of America</t>
  </si>
  <si>
    <t>VANS</t>
  </si>
  <si>
    <t>Value Added Network Service Provider</t>
  </si>
  <si>
    <t>VC</t>
  </si>
  <si>
    <t>Video Conferencing</t>
  </si>
  <si>
    <t>VIP</t>
  </si>
  <si>
    <t>Very Important People (Executive Management of SANParks)</t>
  </si>
  <si>
    <t>VM</t>
  </si>
  <si>
    <t>Virtual Machine</t>
  </si>
  <si>
    <t>VPN</t>
  </si>
  <si>
    <t>Virtual Private Network</t>
  </si>
  <si>
    <t>VSAT</t>
  </si>
  <si>
    <t>Very small-aperture terminal (Using Satellites to relay signals)</t>
  </si>
  <si>
    <t>WAN</t>
  </si>
  <si>
    <t>Wide Area Network</t>
  </si>
  <si>
    <t>WAP</t>
  </si>
  <si>
    <t>Wireless Access Point</t>
  </si>
  <si>
    <t>WCNP</t>
  </si>
  <si>
    <t>West Coast National Park</t>
  </si>
  <si>
    <t>Annexure 1B – Desktop Information / IoT Devices</t>
  </si>
  <si>
    <t>Desktop/Laptops Computers</t>
  </si>
  <si>
    <t>Number</t>
  </si>
  <si>
    <t>Operating Systems</t>
  </si>
  <si>
    <t>Count</t>
  </si>
  <si>
    <t>Windows 10</t>
  </si>
  <si>
    <t>Windows 8</t>
  </si>
  <si>
    <t>Windows 7</t>
  </si>
  <si>
    <t>Total</t>
  </si>
  <si>
    <t>Note: This figure is used for Patch Management License calculation.</t>
  </si>
  <si>
    <t>Total number of devices (Switches, IOT (webcams, printers, phones, etc)</t>
  </si>
  <si>
    <t xml:space="preserve">Fuction </t>
  </si>
  <si>
    <t xml:space="preserve">No. of Hosts </t>
  </si>
  <si>
    <t>Accessory</t>
  </si>
  <si>
    <t xml:space="preserve">Environment Monitoring </t>
  </si>
  <si>
    <t xml:space="preserve">Facilities </t>
  </si>
  <si>
    <t>Firewall</t>
  </si>
  <si>
    <t>IP Camera</t>
  </si>
  <si>
    <t xml:space="preserve">IP Phone </t>
  </si>
  <si>
    <t>Industrial Control System</t>
  </si>
  <si>
    <t>Industrial Technology</t>
  </si>
  <si>
    <t>Mobile</t>
  </si>
  <si>
    <t>NAT</t>
  </si>
  <si>
    <t>Network Access Control</t>
  </si>
  <si>
    <t xml:space="preserve">NetworkAttached Storage </t>
  </si>
  <si>
    <t xml:space="preserve">Networking </t>
  </si>
  <si>
    <t>Operational Technology</t>
  </si>
  <si>
    <t xml:space="preserve">Out of Band Controller </t>
  </si>
  <si>
    <t xml:space="preserve">Physical Security </t>
  </si>
  <si>
    <t xml:space="preserve">Printer </t>
  </si>
  <si>
    <t xml:space="preserve">Router </t>
  </si>
  <si>
    <t>Router or Switch</t>
  </si>
  <si>
    <t>Smart Home</t>
  </si>
  <si>
    <t xml:space="preserve">Survelliance </t>
  </si>
  <si>
    <t>Switch</t>
  </si>
  <si>
    <t xml:space="preserve">Unknown </t>
  </si>
  <si>
    <t xml:space="preserve">Audio/Video Conferencing </t>
  </si>
  <si>
    <t>VoIP</t>
  </si>
  <si>
    <t>Wireless Bridge</t>
  </si>
  <si>
    <t>Wireless Controller</t>
  </si>
  <si>
    <t xml:space="preserve">Wireless Router </t>
  </si>
  <si>
    <t>Total Devices:</t>
  </si>
  <si>
    <t>Microsoft Licenses</t>
  </si>
  <si>
    <t>MS Office</t>
  </si>
  <si>
    <t>Office 365 E5</t>
  </si>
  <si>
    <t>Office Project</t>
  </si>
  <si>
    <t>Office Visio</t>
  </si>
  <si>
    <r>
      <t>Annexure 1C – SAN Parks Owned Servers and Services</t>
    </r>
    <r>
      <rPr>
        <sz val="10"/>
        <rFont val="Arial"/>
        <family val="2"/>
      </rPr>
      <t> </t>
    </r>
  </si>
  <si>
    <t xml:space="preserve">Note: SANParks has a Microsoft Enterprise Agreement in place which covers the Windows Server O/S Requirements as well as any Application License requirements such as SQL/Great Plains </t>
  </si>
  <si>
    <t>Databases, (Roomseeker Related)</t>
  </si>
  <si>
    <t>Database Product Name</t>
  </si>
  <si>
    <t>Member Count</t>
  </si>
  <si>
    <t>Members Visible on Site</t>
  </si>
  <si>
    <t>MS SQL Server 2014</t>
  </si>
  <si>
    <t>MS SQL Server 2012</t>
  </si>
  <si>
    <t>MS SQL Server 2008</t>
  </si>
  <si>
    <t>MS SQL Server 2016</t>
  </si>
  <si>
    <t>MySQL</t>
  </si>
  <si>
    <t>Total VM's</t>
  </si>
  <si>
    <t>Teraco Server Cabinet VM's</t>
  </si>
  <si>
    <t>VMName</t>
  </si>
  <si>
    <t>Function</t>
  </si>
  <si>
    <t>Development / Production</t>
  </si>
  <si>
    <t>Location</t>
  </si>
  <si>
    <t>E</t>
  </si>
  <si>
    <t>SGVOBIDEV01</t>
  </si>
  <si>
    <t>BI</t>
  </si>
  <si>
    <t>Development</t>
  </si>
  <si>
    <t>SANParks Hardware / HyperV Cluster</t>
  </si>
  <si>
    <t>SGVOBIDEV02</t>
  </si>
  <si>
    <t>SSVBDA360</t>
  </si>
  <si>
    <t>Biztalk</t>
  </si>
  <si>
    <t>SSVBTA355</t>
  </si>
  <si>
    <t>SSVBTA356</t>
  </si>
  <si>
    <t>SSVBTS357</t>
  </si>
  <si>
    <t>SSVBTS358</t>
  </si>
  <si>
    <t>SGVCRMDEV01</t>
  </si>
  <si>
    <t>SGVCRMUAT01</t>
  </si>
  <si>
    <t>SGVECMDEV01</t>
  </si>
  <si>
    <t>ECM Dev</t>
  </si>
  <si>
    <t>SGVECMDEV02</t>
  </si>
  <si>
    <t>SGVECMDEV03</t>
  </si>
  <si>
    <t>SGVECMDEV04</t>
  </si>
  <si>
    <t>SGVECMDEV05</t>
  </si>
  <si>
    <t>SGVECMDEV06</t>
  </si>
  <si>
    <t>SGVECMDEV07</t>
  </si>
  <si>
    <t>SGVECMDEV08</t>
  </si>
  <si>
    <t>SGVECMSQL01</t>
  </si>
  <si>
    <t>ECM SQL</t>
  </si>
  <si>
    <t>SGVECMUAT01</t>
  </si>
  <si>
    <t>ECM UAT</t>
  </si>
  <si>
    <t>SGVECMUAT02</t>
  </si>
  <si>
    <t>SGVECMUAT03</t>
  </si>
  <si>
    <t>SGVECMUAT04</t>
  </si>
  <si>
    <t>SGVECMUAT05</t>
  </si>
  <si>
    <t>SGVECMUAT06</t>
  </si>
  <si>
    <t>SGVECMUAT07</t>
  </si>
  <si>
    <t>SGVECMUAT08</t>
  </si>
  <si>
    <t>SGVDMSSQLTEST</t>
  </si>
  <si>
    <t>Great Plains</t>
  </si>
  <si>
    <t>SGVDMSTEST01</t>
  </si>
  <si>
    <t>SGVJPOSUAT01</t>
  </si>
  <si>
    <t>JPOS / Roomseeker</t>
  </si>
  <si>
    <t>SGVPAMDEV01</t>
  </si>
  <si>
    <t>PAM</t>
  </si>
  <si>
    <t>RSTEST231</t>
  </si>
  <si>
    <t>RDS test server</t>
  </si>
  <si>
    <t>SGVRDSTEST2</t>
  </si>
  <si>
    <t>Roomseeker</t>
  </si>
  <si>
    <t>SGVRSTEST2022</t>
  </si>
  <si>
    <t>SGVWEBT01</t>
  </si>
  <si>
    <t>Roomseeker Web Test</t>
  </si>
  <si>
    <t>SGVSAGE300DEV</t>
  </si>
  <si>
    <t>SAGE 300</t>
  </si>
  <si>
    <t>SGVDEVSQL01</t>
  </si>
  <si>
    <t>SGVDEVSQL03</t>
  </si>
  <si>
    <t>SGVSQL2016</t>
  </si>
  <si>
    <t>SGVSQLREP01</t>
  </si>
  <si>
    <t>SQL Replication Server for DR</t>
  </si>
  <si>
    <t>TestPC</t>
  </si>
  <si>
    <t>Test PC</t>
  </si>
  <si>
    <t>SGVEBUSSINESS</t>
  </si>
  <si>
    <t>Website</t>
  </si>
  <si>
    <t>SGVWLDL01</t>
  </si>
  <si>
    <t>Wildcard Linux</t>
  </si>
  <si>
    <t>SGVDESKTOPCEN01</t>
  </si>
  <si>
    <t>Desktop Central</t>
  </si>
  <si>
    <t>Production</t>
  </si>
  <si>
    <t>VMWARE ESXI Host</t>
  </si>
  <si>
    <t>SGVCDW01</t>
  </si>
  <si>
    <t>Domain Controller</t>
  </si>
  <si>
    <t>SGVEXCH01</t>
  </si>
  <si>
    <t>Exchange</t>
  </si>
  <si>
    <t>SGVMFC01</t>
  </si>
  <si>
    <t>Identity Governence</t>
  </si>
  <si>
    <t>SGVILOAMPLIFIER</t>
  </si>
  <si>
    <t>ILO Amplifier</t>
  </si>
  <si>
    <t>SGVADM01</t>
  </si>
  <si>
    <t>Manage Engine Tools</t>
  </si>
  <si>
    <t>SGVMAN01.SANParks.org</t>
  </si>
  <si>
    <t>Management VM</t>
  </si>
  <si>
    <t>SGVOPMAN01</t>
  </si>
  <si>
    <t>Opman</t>
  </si>
  <si>
    <t>SGVPRN02</t>
  </si>
  <si>
    <t>Print</t>
  </si>
  <si>
    <t>SSVTVT011</t>
  </si>
  <si>
    <t>Roomseeker 2012 Application</t>
  </si>
  <si>
    <t>SSVTVT012</t>
  </si>
  <si>
    <t>SSVTVT013</t>
  </si>
  <si>
    <t>SSVTVT014</t>
  </si>
  <si>
    <t>SSVTVT016</t>
  </si>
  <si>
    <t>SSVTVT017</t>
  </si>
  <si>
    <t>SSVTVT018</t>
  </si>
  <si>
    <t>SSVTVT019</t>
  </si>
  <si>
    <t>SSVTVT021</t>
  </si>
  <si>
    <t>SSVTVT022</t>
  </si>
  <si>
    <t>SSVTVT023</t>
  </si>
  <si>
    <t>SSVTVT024</t>
  </si>
  <si>
    <t>SSVTVT026</t>
  </si>
  <si>
    <t>SSVTVT027</t>
  </si>
  <si>
    <t>SSVTVT028</t>
  </si>
  <si>
    <t>SSVTVT029</t>
  </si>
  <si>
    <t>SSVTS170</t>
  </si>
  <si>
    <t>Roomseeker Icon /Licensing</t>
  </si>
  <si>
    <t>SGVSQL01</t>
  </si>
  <si>
    <t>SGVSQL02</t>
  </si>
  <si>
    <t>SGVNESSUSSNETMON</t>
  </si>
  <si>
    <t>Tenable Monitoring</t>
  </si>
  <si>
    <t>SGVNESSUSSCAN</t>
  </si>
  <si>
    <t>Tenable Scanner</t>
  </si>
  <si>
    <t>SGVDOMDEV01</t>
  </si>
  <si>
    <t>WEB</t>
  </si>
  <si>
    <t>For the 'Pay as you Use' Development Environment specified, the following table shows the average requirements to be used for costing purposes</t>
  </si>
  <si>
    <t>Name</t>
  </si>
  <si>
    <t>OperatingSystem</t>
  </si>
  <si>
    <t>Environment</t>
  </si>
  <si>
    <t>CPU_Count</t>
  </si>
  <si>
    <t>TotalMemory(GB)</t>
  </si>
  <si>
    <t>A:</t>
  </si>
  <si>
    <t>B:</t>
  </si>
  <si>
    <t>C:</t>
  </si>
  <si>
    <t>D:</t>
  </si>
  <si>
    <t>E:</t>
  </si>
  <si>
    <t>Total Drive Space (GB)</t>
  </si>
  <si>
    <t>Windows Server 2022 Standard</t>
  </si>
  <si>
    <t>DEV</t>
  </si>
  <si>
    <t>Windows Server 2019 Standard</t>
  </si>
  <si>
    <t>Windows Server 2016 Standard</t>
  </si>
  <si>
    <t>Annexure 1D – Private Cloud Machines and Specs</t>
  </si>
  <si>
    <t>Provisioned Drive Space (SSD)</t>
  </si>
  <si>
    <t>Drive Space Cost</t>
  </si>
  <si>
    <t>Memory Size</t>
  </si>
  <si>
    <t>Memory Price</t>
  </si>
  <si>
    <t>CPUs</t>
  </si>
  <si>
    <t>CPU Cost</t>
  </si>
  <si>
    <t>Guest OS</t>
  </si>
  <si>
    <t>Storage/Archiving Costs</t>
  </si>
  <si>
    <t>D/R License Cost</t>
  </si>
  <si>
    <t>High Availability Cost</t>
  </si>
  <si>
    <t>Sanparks-VYOS</t>
  </si>
  <si>
    <t>26.48 GB</t>
  </si>
  <si>
    <t>8 GB</t>
  </si>
  <si>
    <t>CentOS 7 (64-bit)</t>
  </si>
  <si>
    <t>SDXDC02-2y9P</t>
  </si>
  <si>
    <t>186.49 GB</t>
  </si>
  <si>
    <t>Microsoft Windows Server 2022 (64-bit)</t>
  </si>
  <si>
    <t>SGVADFS01-zIvm</t>
  </si>
  <si>
    <t>143.28 GB</t>
  </si>
  <si>
    <t>4 GB</t>
  </si>
  <si>
    <t>Microsoft Windows Server 2012 (64-bit)</t>
  </si>
  <si>
    <t>SGVADFS02-1tvB</t>
  </si>
  <si>
    <t>SGVCLOUDF01-c8Ds</t>
  </si>
  <si>
    <t>162.91 GB</t>
  </si>
  <si>
    <t>16 GB</t>
  </si>
  <si>
    <t>SGVCRM01-23May25</t>
  </si>
  <si>
    <t>542.89 GB</t>
  </si>
  <si>
    <t>SGVCRM01-a1bg</t>
  </si>
  <si>
    <t>543.08 GB</t>
  </si>
  <si>
    <t>SGVDBR01-cyIG</t>
  </si>
  <si>
    <t>86.49 GB</t>
  </si>
  <si>
    <t>SGVDMB01-ADEI</t>
  </si>
  <si>
    <t>213.51 GB</t>
  </si>
  <si>
    <t>SGVDMS01-hDdE</t>
  </si>
  <si>
    <t>325.73 GB</t>
  </si>
  <si>
    <t>32 GB</t>
  </si>
  <si>
    <t>SGVDMS02-8cS2</t>
  </si>
  <si>
    <t>175.72 GB</t>
  </si>
  <si>
    <t>SGVDMS04-bOdl</t>
  </si>
  <si>
    <t>225.72 GB</t>
  </si>
  <si>
    <t>SGVDMS05-2wYN</t>
  </si>
  <si>
    <t>SGVDMS06-XFVZ</t>
  </si>
  <si>
    <t>225.73 GB</t>
  </si>
  <si>
    <t>SGVEXCH02-wKWL</t>
  </si>
  <si>
    <t>96.49 GB</t>
  </si>
  <si>
    <t>SGVOBI01-ri52</t>
  </si>
  <si>
    <t>425.71 GB</t>
  </si>
  <si>
    <t>SGVOBI02-78LC</t>
  </si>
  <si>
    <t>192.9 GB</t>
  </si>
  <si>
    <t>SGVOWA01-7kQq</t>
  </si>
  <si>
    <t>199.32 GB</t>
  </si>
  <si>
    <t>24 GB</t>
  </si>
  <si>
    <t>SGVSAGE300-2faI</t>
  </si>
  <si>
    <t>301.32 GB</t>
  </si>
  <si>
    <t>64 GB</t>
  </si>
  <si>
    <t>SGVSTR01-6TOE</t>
  </si>
  <si>
    <t>339.92 GB</t>
  </si>
  <si>
    <t>SGVSTR01_November_24</t>
  </si>
  <si>
    <t>340.08 GB</t>
  </si>
  <si>
    <t>SGVSTR01_October 2024</t>
  </si>
  <si>
    <t>SGVSTR01_September 2024</t>
  </si>
  <si>
    <t>SGVSTR02-3CoD</t>
  </si>
  <si>
    <t>162.9 GB</t>
  </si>
  <si>
    <t>SGVSTR03-iwtw</t>
  </si>
  <si>
    <t>356.49 GB</t>
  </si>
  <si>
    <t>SGVSTRPOS01</t>
  </si>
  <si>
    <t>146.48 GB</t>
  </si>
  <si>
    <t>SGVWAP01</t>
  </si>
  <si>
    <t>SGVWAP02-ec11</t>
  </si>
  <si>
    <t>SGVWEB01-K2x1</t>
  </si>
  <si>
    <t>130.29 GB</t>
  </si>
  <si>
    <t>SGVWFE01-Yeou</t>
  </si>
  <si>
    <t>480.71 GB</t>
  </si>
  <si>
    <t>32.2 GB</t>
  </si>
  <si>
    <t>SGVWFE02-Yv9R</t>
  </si>
  <si>
    <t>402.73 GB</t>
  </si>
  <si>
    <t>SSVBDA359-RPxD</t>
  </si>
  <si>
    <t>625.71 GB</t>
  </si>
  <si>
    <t>SSVBPA351 - Clone</t>
  </si>
  <si>
    <t>273.07 GB</t>
  </si>
  <si>
    <t>SSVBPA351-ppMp</t>
  </si>
  <si>
    <t>274.5 GB</t>
  </si>
  <si>
    <t>SSVBPA352-WBCP</t>
  </si>
  <si>
    <t>232.9 GB</t>
  </si>
  <si>
    <t>SSVBPS353-wyfU</t>
  </si>
  <si>
    <t>442.92 GB</t>
  </si>
  <si>
    <t>SSVGISARC033-wiOg</t>
  </si>
  <si>
    <t>212.89 GB</t>
  </si>
  <si>
    <t>SSVTA033-8yYt</t>
  </si>
  <si>
    <t>371.54 GB</t>
  </si>
  <si>
    <t>SSVTA033_1215am</t>
  </si>
  <si>
    <t>216.28 GB</t>
  </si>
  <si>
    <t>SVGAZUREGW02 - Azure On-Premises Data Gateways</t>
  </si>
  <si>
    <t>268.89 GB</t>
  </si>
  <si>
    <t>SVGAZUREGWQA01 - Azure On-Premises Data Gateways</t>
  </si>
  <si>
    <t>262.49 GB</t>
  </si>
  <si>
    <t>MicrosoftDRAppliance</t>
  </si>
  <si>
    <t>725.69 GB</t>
  </si>
  <si>
    <t>Microsoft Windows Server 2016 or later (64-bit)</t>
  </si>
  <si>
    <t>QRADAR</t>
  </si>
  <si>
    <t>8.96 TB</t>
  </si>
  <si>
    <t>Red Hat Enterprise Linux 7 (64-bit)</t>
  </si>
  <si>
    <t>SANParks Domain Controller-tbFf</t>
  </si>
  <si>
    <t>372.89 GB</t>
  </si>
  <si>
    <t>SGVADConnect01</t>
  </si>
  <si>
    <t>135.11 GB</t>
  </si>
  <si>
    <t>SGVANB01</t>
  </si>
  <si>
    <t>163.28 GB</t>
  </si>
  <si>
    <t>SGVARISAI01 - ARIS AI SERVER</t>
  </si>
  <si>
    <t>2.25 TB</t>
  </si>
  <si>
    <t>256 GB</t>
  </si>
  <si>
    <t>Microsoft Windows Server 2025 (64-bit)</t>
  </si>
  <si>
    <t>SGVChangeGuardian01</t>
  </si>
  <si>
    <t>419.31 GB</t>
  </si>
  <si>
    <t>Other (64-bit)</t>
  </si>
  <si>
    <t>SGVCLOUDF02-4jWz</t>
  </si>
  <si>
    <t>156.63 GB</t>
  </si>
  <si>
    <t>SGVCLOUDF02-cued</t>
  </si>
  <si>
    <t>SGVDMS03 -  Terminal Server</t>
  </si>
  <si>
    <t>232.11 GB</t>
  </si>
  <si>
    <t>Microsoft Windows Server 2016 (64-bit)</t>
  </si>
  <si>
    <t>SGVECM01</t>
  </si>
  <si>
    <t>189.92 GB</t>
  </si>
  <si>
    <t>SGVECM02</t>
  </si>
  <si>
    <t>240.9 GB</t>
  </si>
  <si>
    <t>SGVECM03</t>
  </si>
  <si>
    <t>189.89 GB</t>
  </si>
  <si>
    <t>SGVECM04</t>
  </si>
  <si>
    <t>222.9 GB</t>
  </si>
  <si>
    <t>SGVECM05</t>
  </si>
  <si>
    <t>1.14 TB</t>
  </si>
  <si>
    <t>SGVECM06</t>
  </si>
  <si>
    <t>1.12 TB</t>
  </si>
  <si>
    <t>SGVECM07</t>
  </si>
  <si>
    <t>193.12 GB</t>
  </si>
  <si>
    <t>SGVELAS01 - ELASTIC SERVER</t>
  </si>
  <si>
    <t>2.02 TB</t>
  </si>
  <si>
    <t>Ubuntu Linux (64-bit)</t>
  </si>
  <si>
    <t>SGVELAS02 - ELASTIC SERVER</t>
  </si>
  <si>
    <t>SGVELAS03 - ELASTIC SERVER</t>
  </si>
  <si>
    <t>SGVELECMON02</t>
  </si>
  <si>
    <t>133.49 GB</t>
  </si>
  <si>
    <t>SGVFAS02</t>
  </si>
  <si>
    <t>362.9 GB</t>
  </si>
  <si>
    <t>SGVFLS01</t>
  </si>
  <si>
    <t>9.61 TB</t>
  </si>
  <si>
    <t>SGVGIS01</t>
  </si>
  <si>
    <t>418.29 GB</t>
  </si>
  <si>
    <t>SGVJPOS01</t>
  </si>
  <si>
    <t>162.89 GB</t>
  </si>
  <si>
    <t>SGVMBM01</t>
  </si>
  <si>
    <t>130.28 GB</t>
  </si>
  <si>
    <t>SGVMIF01</t>
  </si>
  <si>
    <t>139.93 GB</t>
  </si>
  <si>
    <t>SGVMIF02-ZUZc</t>
  </si>
  <si>
    <t>139.9 GB</t>
  </si>
  <si>
    <t>Microsoft Windows 8.x (64-bit)</t>
  </si>
  <si>
    <t>SGVNAC01</t>
  </si>
  <si>
    <t>537.7 GB</t>
  </si>
  <si>
    <t>Red Hat Enterprise Linux 6 (64-bit)</t>
  </si>
  <si>
    <t>SGVNMD01</t>
  </si>
  <si>
    <t>SGVNPO01</t>
  </si>
  <si>
    <t>153.28 GB</t>
  </si>
  <si>
    <t>SGVPAM01</t>
  </si>
  <si>
    <t>756.49 GB</t>
  </si>
  <si>
    <t>SGVPAM02</t>
  </si>
  <si>
    <t>133.5 GB</t>
  </si>
  <si>
    <t>SGVPRTG01</t>
  </si>
  <si>
    <t>440.9 GB</t>
  </si>
  <si>
    <t>SGVRAL01</t>
  </si>
  <si>
    <t>63.29 GB</t>
  </si>
  <si>
    <t>SGVRMB01-gLNE</t>
  </si>
  <si>
    <t>176.5 GB</t>
  </si>
  <si>
    <t>SGVSQLBACKUP-iZYA</t>
  </si>
  <si>
    <t>15.93 TB</t>
  </si>
  <si>
    <t>SGVUSBLOCK-fnHs</t>
  </si>
  <si>
    <t>251.29 GB</t>
  </si>
  <si>
    <t>SGVXLAYER01</t>
  </si>
  <si>
    <t>256.49 GB</t>
  </si>
  <si>
    <t>SKZFP104103</t>
  </si>
  <si>
    <t>7.23 TB</t>
  </si>
  <si>
    <t>SPMigration-3TF2</t>
  </si>
  <si>
    <t>225.71 GB</t>
  </si>
  <si>
    <t>SSVAQLV227</t>
  </si>
  <si>
    <t>90.69 GB</t>
  </si>
  <si>
    <t>12 GB</t>
  </si>
  <si>
    <t>SSVAVNUP186</t>
  </si>
  <si>
    <t>74.08 GB</t>
  </si>
  <si>
    <t>SSVAVTS154</t>
  </si>
  <si>
    <t>1.42 TB</t>
  </si>
  <si>
    <t>SSVAVTS155</t>
  </si>
  <si>
    <t>133.29 GB</t>
  </si>
  <si>
    <t>SSVAVTS156</t>
  </si>
  <si>
    <t>SSVSCCM226</t>
  </si>
  <si>
    <t>995.71 GB</t>
  </si>
  <si>
    <t>SSVTVT075</t>
  </si>
  <si>
    <t>103.29 GB</t>
  </si>
  <si>
    <t>SVGAZUREGW01 - Azure On-Premises Data Gateways</t>
  </si>
  <si>
    <t>SVGAZUREGWDEV01 - Azure On-Premises Data Gateways</t>
  </si>
  <si>
    <t>Total Monthly Cost</t>
  </si>
  <si>
    <t>Total VM's requiring Patch Management Licenses</t>
  </si>
  <si>
    <t>Annexure 1E – Geographic Locations</t>
  </si>
  <si>
    <t>Score</t>
  </si>
  <si>
    <t>Region</t>
  </si>
  <si>
    <t>Site Name</t>
  </si>
  <si>
    <t xml:space="preserve">Site classification </t>
  </si>
  <si>
    <t>Number of users</t>
  </si>
  <si>
    <t>Cabinets</t>
  </si>
  <si>
    <t xml:space="preserve">Routers </t>
  </si>
  <si>
    <t>Switches</t>
  </si>
  <si>
    <t>WAPs</t>
  </si>
  <si>
    <t>Number of Resources at Site</t>
  </si>
  <si>
    <t>Distance from resource location to the site</t>
  </si>
  <si>
    <t>Travel time to site</t>
  </si>
  <si>
    <t>Weighted Score</t>
  </si>
  <si>
    <t>Cape Town &amp; Surrounds</t>
  </si>
  <si>
    <t>Technical Offices (Kuilsrivier)</t>
  </si>
  <si>
    <t xml:space="preserve">Admin </t>
  </si>
  <si>
    <t xml:space="preserve">TMNP – Boulders </t>
  </si>
  <si>
    <t xml:space="preserve">           Tourism </t>
  </si>
  <si>
    <t xml:space="preserve">TMNP – Buffelsfontein (BVC – Homestead) </t>
  </si>
  <si>
    <t>Tourism</t>
  </si>
  <si>
    <t>TMNP – Klaasjagersberg</t>
  </si>
  <si>
    <t>Admin</t>
  </si>
  <si>
    <t>TMNP – Kloofnek</t>
  </si>
  <si>
    <t>TMNP – Mount Pleasant</t>
  </si>
  <si>
    <t>TMNP – Newlands</t>
  </si>
  <si>
    <t>TMNP – Orangekloof</t>
  </si>
  <si>
    <t>TMNP – Silvermine</t>
  </si>
  <si>
    <t>TMNP – Slangkop Tented Camp</t>
  </si>
  <si>
    <t xml:space="preserve">Tourism  </t>
  </si>
  <si>
    <t>TMNP – Smitswinkel</t>
  </si>
  <si>
    <t xml:space="preserve">Tourism </t>
  </si>
  <si>
    <t>TMNP – Tokai Cape Research Centre (CRC)</t>
  </si>
  <si>
    <t>TMNP – Tokai Manor</t>
  </si>
  <si>
    <t>TMNP – Tokai Ranger</t>
  </si>
  <si>
    <t>TMNP – Washhouses (Platteklip)</t>
  </si>
  <si>
    <t>8+</t>
  </si>
  <si>
    <t>Travel Trade (Cape Town)</t>
  </si>
  <si>
    <t>Eastern Cape</t>
  </si>
  <si>
    <t>Addo – Mathyolweni Rest Camp</t>
  </si>
  <si>
    <t xml:space="preserve">Tourism    </t>
  </si>
  <si>
    <t>Addo – Woody Cape Section</t>
  </si>
  <si>
    <t>Addo Camp</t>
  </si>
  <si>
    <t>Addo – Kabouga</t>
  </si>
  <si>
    <t xml:space="preserve">Camdeboo </t>
  </si>
  <si>
    <t xml:space="preserve">Mountain Zebra </t>
  </si>
  <si>
    <t>NMMU and Frontier Regional Office (PE)</t>
  </si>
  <si>
    <t>Free State</t>
  </si>
  <si>
    <t>Golden Gate – Gladstone</t>
  </si>
  <si>
    <t xml:space="preserve">Golden Gate – Glen Reenen Rest Camp </t>
  </si>
  <si>
    <t>Golden Gate Hotel</t>
  </si>
  <si>
    <t>Garden Route</t>
  </si>
  <si>
    <t>Bloukrans</t>
  </si>
  <si>
    <t>Diepwalle</t>
  </si>
  <si>
    <t>Farleigh</t>
  </si>
  <si>
    <t>Garden Route Office (Thesen Island)</t>
  </si>
  <si>
    <t>Goudveld</t>
  </si>
  <si>
    <t>Harkerville</t>
  </si>
  <si>
    <t>Knysna Scientist (Royal Hotel)</t>
  </si>
  <si>
    <t>Natures Valley Rest Camp</t>
  </si>
  <si>
    <t>Rondevlei</t>
  </si>
  <si>
    <t>Saasveld Campus (George)</t>
  </si>
  <si>
    <t xml:space="preserve">Stormsriver Mouth </t>
  </si>
  <si>
    <t>Stormsriver Village</t>
  </si>
  <si>
    <t>Wilderness</t>
  </si>
  <si>
    <t>Gauteng</t>
  </si>
  <si>
    <t>Brooklyn</t>
  </si>
  <si>
    <t>Heidelberg</t>
  </si>
  <si>
    <t>SANParks Head Office (Groenkloof)</t>
  </si>
  <si>
    <t>Soshanguve</t>
  </si>
  <si>
    <t>Kruger National Park – North</t>
  </si>
  <si>
    <t>Bateleur Bushveld Camp</t>
  </si>
  <si>
    <t xml:space="preserve">Giriyondo Border Gate </t>
  </si>
  <si>
    <t>Letaba Rest Camp</t>
  </si>
  <si>
    <t>Mahlangeni Ranger</t>
  </si>
  <si>
    <t>Mopani Rest Camp</t>
  </si>
  <si>
    <t>Pafuri Gate</t>
  </si>
  <si>
    <t>Phalaborwa Gate</t>
  </si>
  <si>
    <t>Punda Maria Gate</t>
  </si>
  <si>
    <t>Punda Maria Rest Camp</t>
  </si>
  <si>
    <t>Shangoni Ranger</t>
  </si>
  <si>
    <t>Shimuwini Bushveld Camp</t>
  </si>
  <si>
    <t>Shingwedzi Rest Camp</t>
  </si>
  <si>
    <t>Sirheni Bushveld Camp</t>
  </si>
  <si>
    <t>Vlakteplaas Ranger</t>
  </si>
  <si>
    <t>Woodlands Ranger</t>
  </si>
  <si>
    <t>Pafuri Ranger</t>
  </si>
  <si>
    <t>Kruger National Park – South</t>
  </si>
  <si>
    <t>Houtboschrand Ranger</t>
  </si>
  <si>
    <t>Nwanetsi Ranger</t>
  </si>
  <si>
    <t>Berg-en-Dal Rest Camp</t>
  </si>
  <si>
    <t>Biyamiti Bushveld Camp</t>
  </si>
  <si>
    <t>Crocodile Bridge Rest Camp</t>
  </si>
  <si>
    <t>Kruger Gate</t>
  </si>
  <si>
    <t>Lower Sabie Rest Camp</t>
  </si>
  <si>
    <t>Malelane Gate</t>
  </si>
  <si>
    <t>Malelane Ranger</t>
  </si>
  <si>
    <t>Numbi Gate</t>
  </si>
  <si>
    <t>Orpen Gate</t>
  </si>
  <si>
    <t>Orpen Rest Camp</t>
  </si>
  <si>
    <t>Phabeni Gate</t>
  </si>
  <si>
    <t>Pretoriuskop Rest Camp</t>
  </si>
  <si>
    <t>Satara Rest Camp</t>
  </si>
  <si>
    <t xml:space="preserve">Skukuza Airport, Security and Flight Services </t>
  </si>
  <si>
    <t>Skukuza Rest Camp</t>
  </si>
  <si>
    <t>Stolsnek Ranger</t>
  </si>
  <si>
    <t>Talamati Bushveld Camp</t>
  </si>
  <si>
    <t xml:space="preserve">Tshokwane Picnic and Ranger </t>
  </si>
  <si>
    <t>Limpopo</t>
  </si>
  <si>
    <t>Makhado</t>
  </si>
  <si>
    <t xml:space="preserve">Mapungubwe </t>
  </si>
  <si>
    <t>Mpumalanga</t>
  </si>
  <si>
    <t>Graskop / Sabie</t>
  </si>
  <si>
    <t>Marakele – Dithabaneng Ranger</t>
  </si>
  <si>
    <t>Marakele Gate</t>
  </si>
  <si>
    <t>Northern Cape</t>
  </si>
  <si>
    <t>Arid Regional Office (Upington)</t>
  </si>
  <si>
    <t>Augrabies Rest Camp</t>
  </si>
  <si>
    <t xml:space="preserve">Kgalagadi – Mata Mata </t>
  </si>
  <si>
    <t xml:space="preserve">Kgalagadi – Nossob </t>
  </si>
  <si>
    <t xml:space="preserve">Kgalagadi – Twee Rivieren </t>
  </si>
  <si>
    <t>Kimberley Veterinary Services</t>
  </si>
  <si>
    <t>Mokala – Lilydale</t>
  </si>
  <si>
    <t>Mokala – Mosu Lodge</t>
  </si>
  <si>
    <t>Richtersveld (Sendelingsdrif)</t>
  </si>
  <si>
    <t xml:space="preserve">Tankwa Karoo </t>
  </si>
  <si>
    <t>West Coast</t>
  </si>
  <si>
    <t>Namaqua – Groenrivier</t>
  </si>
  <si>
    <t>Namaqua – Kamieskroon</t>
  </si>
  <si>
    <t>Namaqua – Skilpad</t>
  </si>
  <si>
    <t>West Coast – Geelbek</t>
  </si>
  <si>
    <t>West Coast Admin Offices (Langebaan)</t>
  </si>
  <si>
    <t>Western Cape</t>
  </si>
  <si>
    <t>Agulhas – Bosheuwel</t>
  </si>
  <si>
    <t>Agulhas Admin Offices</t>
  </si>
  <si>
    <t xml:space="preserve">Bontebok </t>
  </si>
  <si>
    <t>Karoo Rest Camp</t>
  </si>
  <si>
    <t>Annexure IF - WAN Pricing and Bandwidth Requirements per Site with 10 Year Escalation</t>
  </si>
  <si>
    <t>YR1</t>
  </si>
  <si>
    <t>YR2</t>
  </si>
  <si>
    <t>YR3</t>
  </si>
  <si>
    <t>YR4</t>
  </si>
  <si>
    <t>YR5</t>
  </si>
  <si>
    <t>YR6</t>
  </si>
  <si>
    <t>YR7</t>
  </si>
  <si>
    <t>YR8</t>
  </si>
  <si>
    <t>YR9</t>
  </si>
  <si>
    <t>YR10</t>
  </si>
  <si>
    <t>TOTAL</t>
  </si>
  <si>
    <t>Link</t>
  </si>
  <si>
    <t>current bandwidth (Mbps)</t>
  </si>
  <si>
    <t>GPS Coordinates</t>
  </si>
  <si>
    <t>Type of Connectivity (Diginet, DSL, Fibre, ME, VSAT, Cellular Data, etc.)</t>
  </si>
  <si>
    <t>Closest POP Name</t>
  </si>
  <si>
    <t>POP GPS Coordinates</t>
  </si>
  <si>
    <t>Distance from site (kms)</t>
  </si>
  <si>
    <t>Installation Cost</t>
  </si>
  <si>
    <t>Annual recurring cost</t>
  </si>
  <si>
    <t>Cost per Mb (Monthly)</t>
  </si>
  <si>
    <t xml:space="preserve">Total cost over 10 years </t>
  </si>
  <si>
    <t>Boulders Beach</t>
  </si>
  <si>
    <t>WAN 1</t>
  </si>
  <si>
    <t>(-34.195673	18.449433)</t>
  </si>
  <si>
    <t>WAN 2</t>
  </si>
  <si>
    <t>Boulders Gate 2</t>
  </si>
  <si>
    <t>Buffelsfontein Visitors Centre (BVC)</t>
  </si>
  <si>
    <t>(-34.312926	18.449199)</t>
  </si>
  <si>
    <t>Cape Point Gate</t>
  </si>
  <si>
    <t>(-34.261491 18.457997)</t>
  </si>
  <si>
    <t>CPT Technical Offices</t>
  </si>
  <si>
    <t>(-33.908928 18.682871)</t>
  </si>
  <si>
    <t>Klaasjagersberg Ranger</t>
  </si>
  <si>
    <t>(-34.237031 18.415843)</t>
  </si>
  <si>
    <t>Kloofnek Ranger</t>
  </si>
  <si>
    <t>(-33.94109 18.394729)</t>
  </si>
  <si>
    <t>Marine Office, Slangkop Tented Camp</t>
  </si>
  <si>
    <t>(-34.146145 18.320123)</t>
  </si>
  <si>
    <t>Newlands WfFire</t>
  </si>
  <si>
    <t>(-33.968078	18.450857)</t>
  </si>
  <si>
    <t>Silvermine</t>
  </si>
  <si>
    <t>(-34.110061 18.405755 )</t>
  </si>
  <si>
    <t>Smitswinkel</t>
  </si>
  <si>
    <t>(-34.257713 18.460261)</t>
  </si>
  <si>
    <t>Tokai Cape Research Centre (CRC) (Bosdorp)</t>
  </si>
  <si>
    <t>(-34.060873 18.422619)</t>
  </si>
  <si>
    <t>Tokai Manor</t>
  </si>
  <si>
    <t>(-34.059522 18.416503)</t>
  </si>
  <si>
    <t>Tokai Wild Card Sales</t>
  </si>
  <si>
    <t>(-34.059402 18.418365)</t>
  </si>
  <si>
    <t>Wash houses (Platteklip)</t>
  </si>
  <si>
    <t>(-33.946359 18.418128)</t>
  </si>
  <si>
    <t>Mount Pleasant Regional Offices</t>
  </si>
  <si>
    <t>(-33.962387 18.453314)</t>
  </si>
  <si>
    <t>Gladstone Admin Offices</t>
  </si>
  <si>
    <t>(-28.503623 28.584002)</t>
  </si>
  <si>
    <t>Glen Reenen Camp</t>
  </si>
  <si>
    <t>(-28.505697	28.617423 )</t>
  </si>
  <si>
    <t>8/2</t>
  </si>
  <si>
    <t>Golden Gate Hotel (Brandwag)</t>
  </si>
  <si>
    <t>(-28.505376 28.60948 )</t>
  </si>
  <si>
    <t>Qwa Qwa</t>
  </si>
  <si>
    <t>(-28.488086 28.742245)</t>
  </si>
  <si>
    <t>Addo BSP</t>
  </si>
  <si>
    <t>( -33.454132 25.724031)</t>
  </si>
  <si>
    <t>(-33.444016 25.745795)</t>
  </si>
  <si>
    <t>Addo Gate - Wireless LAN with Addo Camp</t>
  </si>
  <si>
    <t>(-33.444318 25.738605)</t>
  </si>
  <si>
    <t>Addo Marine Rangers</t>
  </si>
  <si>
    <t>(-33.574394 25.833509)</t>
  </si>
  <si>
    <t>Bloukrans Forest Station</t>
  </si>
  <si>
    <t>(-33.949376 23.625488)</t>
  </si>
  <si>
    <t>Camdeboo Offices</t>
  </si>
  <si>
    <t>(-32.220074 24.53993)</t>
  </si>
  <si>
    <t>Colchester Ranger</t>
  </si>
  <si>
    <t>( -33.564509 25.779377)</t>
  </si>
  <si>
    <t>Darlington Dam Ranger</t>
  </si>
  <si>
    <t>( -33.125373 25.210652)</t>
  </si>
  <si>
    <t>Diepwalle Forest Station</t>
  </si>
  <si>
    <t>(-33.948513 23.157265)</t>
  </si>
  <si>
    <t>Farleigh Forest Station</t>
  </si>
  <si>
    <t>(-33.890278 22.875262)</t>
  </si>
  <si>
    <t>Frontier Regional Office</t>
  </si>
  <si>
    <t>(-33.942136 25.560819)</t>
  </si>
  <si>
    <t>Goudveld Forest Station</t>
  </si>
  <si>
    <t>( -33.896521 22.991488)</t>
  </si>
  <si>
    <t>Harkerville BSP</t>
  </si>
  <si>
    <t>(-34.04805 23.234715)</t>
  </si>
  <si>
    <t>Harkerville Forest Station</t>
  </si>
  <si>
    <t>(-34.04723	23.230698)</t>
  </si>
  <si>
    <t>Kabouga Ranger</t>
  </si>
  <si>
    <t>(-33.372761 25.467124)</t>
  </si>
  <si>
    <t>Knysna Hotel</t>
  </si>
  <si>
    <t>( -34.035546 23.051146)</t>
  </si>
  <si>
    <t>Kransvlei, Wilderness</t>
  </si>
  <si>
    <t>(-33.998709	22.652383)</t>
  </si>
  <si>
    <t>Matyholweni Camp &amp; Gate</t>
  </si>
  <si>
    <t>(-33.680095 25.799734 )</t>
  </si>
  <si>
    <t>Mountain Zebra Camp</t>
  </si>
  <si>
    <t>(-32.223711 25.479569)</t>
  </si>
  <si>
    <t>Mountain Zebra Ranger - Wireless LAN with MZ Camp</t>
  </si>
  <si>
    <t>(-32.228754	25.468403)</t>
  </si>
  <si>
    <t>Natures Valley Camp</t>
  </si>
  <si>
    <t>(-33.970914	23.562169)</t>
  </si>
  <si>
    <t>Nyathi Rest Camp</t>
  </si>
  <si>
    <t>(-33.383951 25.792768)</t>
  </si>
  <si>
    <t>Rondevlei Offices</t>
  </si>
  <si>
    <t>(-33.989621	22.718579)</t>
  </si>
  <si>
    <t>Stormsriver Admin</t>
  </si>
  <si>
    <t>( -34.022955 23.89699)</t>
  </si>
  <si>
    <t>Stormsriver Gate</t>
  </si>
  <si>
    <t>(-34.01095 23.86961)</t>
  </si>
  <si>
    <t>Thesen Island</t>
  </si>
  <si>
    <t>(-34.049377 23.047082)</t>
  </si>
  <si>
    <t>Tsitsikamma Ranger (Stormsriver Village)</t>
  </si>
  <si>
    <t>(-33.974395	23.888159)</t>
  </si>
  <si>
    <t>Wilderness Camp</t>
  </si>
  <si>
    <t>(-33.99088 22.60831)</t>
  </si>
  <si>
    <t>Woody Cape Ranger &amp; BSP</t>
  </si>
  <si>
    <t>(-33.70144 26.364923)</t>
  </si>
  <si>
    <t>Zuurberg Ranger</t>
  </si>
  <si>
    <t>( -33.347351 25.737842)</t>
  </si>
  <si>
    <t>Groeneweide</t>
  </si>
  <si>
    <t>Heidelberg Factory</t>
  </si>
  <si>
    <t>(-25.76588	28.204662)</t>
  </si>
  <si>
    <t>Bateleur Camp</t>
  </si>
  <si>
    <t>(-23.233573 31.201531)</t>
  </si>
  <si>
    <t>Berg-en-dal Camp</t>
  </si>
  <si>
    <t>(-25.430806 31.446492)</t>
  </si>
  <si>
    <t>Biyamiti Camp</t>
  </si>
  <si>
    <t>(-25.307859	31.710502)</t>
  </si>
  <si>
    <t>Crocodile Bridge Camp &amp; Gate</t>
  </si>
  <si>
    <t>(-25.358727 31.892680)</t>
  </si>
  <si>
    <t>Giriyondo Gate</t>
  </si>
  <si>
    <t>(-23.584333 31.659524)</t>
  </si>
  <si>
    <t>(-24.103332	31.669268)</t>
  </si>
  <si>
    <t>Kingfisherspruit Ranger</t>
  </si>
  <si>
    <t>(-24.460730 31.447147)</t>
  </si>
  <si>
    <t>(-24.981766 31.484558)</t>
  </si>
  <si>
    <t>(-24.981091 31.485187)</t>
  </si>
  <si>
    <t>Letaba Camp</t>
  </si>
  <si>
    <t>(-23.853917 31.574675)</t>
  </si>
  <si>
    <t>5/1</t>
  </si>
  <si>
    <t>Lower Sabie Camp</t>
  </si>
  <si>
    <t>(-25.119122 31.916093)</t>
  </si>
  <si>
    <t>8/1</t>
  </si>
  <si>
    <t>(-23.648121 31.147560)</t>
  </si>
  <si>
    <t>(-25.462218 31.532303)</t>
  </si>
  <si>
    <t>Mopani Camp Reception</t>
  </si>
  <si>
    <t>(-23.521813 31.398641)</t>
  </si>
  <si>
    <t>(-25.024714 31.241183)</t>
  </si>
  <si>
    <t>(-24.457876 31.976121)</t>
  </si>
  <si>
    <t>Olifants Camp</t>
  </si>
  <si>
    <t>(-24.005258	31.740124)</t>
  </si>
  <si>
    <t>Orpen Camp</t>
  </si>
  <si>
    <t>(-24.475925	31.390885)</t>
  </si>
  <si>
    <t>(-24.481066 31.390123)</t>
  </si>
  <si>
    <t>Pafuri Border Camp - Wireless link to Pafuri Ranger</t>
  </si>
  <si>
    <t>(-22.450362	31.309762)</t>
  </si>
  <si>
    <t>(-22.399875	31.041291)</t>
  </si>
  <si>
    <t>(-22.450692 31.310721)</t>
  </si>
  <si>
    <t>(-23.945596 31.165820)</t>
  </si>
  <si>
    <t>Pretoriuskop Camp</t>
  </si>
  <si>
    <t>(-25.169380 31.268835)</t>
  </si>
  <si>
    <t>Punda Maria Camp</t>
  </si>
  <si>
    <t>(-22.691638 31.016086)</t>
  </si>
  <si>
    <t>( -22.737240 31.010789)</t>
  </si>
  <si>
    <t>Satara Camp</t>
  </si>
  <si>
    <t>(-24.995970	31.596564)</t>
  </si>
  <si>
    <t>(-23.168533 30.943921)</t>
  </si>
  <si>
    <t>Shimuwini Camp</t>
  </si>
  <si>
    <t>(-23.714615 31.266001 )</t>
  </si>
  <si>
    <t>Shingwedzi Camp</t>
  </si>
  <si>
    <t>(-23.108169 31.435624)</t>
  </si>
  <si>
    <t>Shingwedzi Ranger</t>
  </si>
  <si>
    <t>( -23.117911 31.433341)</t>
  </si>
  <si>
    <t>Skukuza Camp</t>
  </si>
  <si>
    <t>(-25.326719 31.391273)</t>
  </si>
  <si>
    <t>Talamati Camp</t>
  </si>
  <si>
    <t>(-24.556048 31.555438)</t>
  </si>
  <si>
    <t>Tshokwane Ranger</t>
  </si>
  <si>
    <t>(-24.783437 31.858630)</t>
  </si>
  <si>
    <t>(-22.871458 31.230580)</t>
  </si>
  <si>
    <t>(-23.221429 31.212574)</t>
  </si>
  <si>
    <t>Mapungubwe Gate</t>
  </si>
  <si>
    <t>(-22.243332 29.400471)</t>
  </si>
  <si>
    <t>Dithabaneng Ranger</t>
  </si>
  <si>
    <t>(-24.50061 27.53186)</t>
  </si>
  <si>
    <t>(-24.53091	27.49769)</t>
  </si>
  <si>
    <t>Molapofifi Ranger</t>
  </si>
  <si>
    <t>(-24.486221 27.728012)</t>
  </si>
  <si>
    <t>Moralane Ranger</t>
  </si>
  <si>
    <t>(-24.331128 27.694803)</t>
  </si>
  <si>
    <t>Thutong Visitors Centre</t>
  </si>
  <si>
    <t>(-24.41537 27.51285)</t>
  </si>
  <si>
    <t>Augrabies Camp</t>
  </si>
  <si>
    <t>(-28.593231 20.337785)</t>
  </si>
  <si>
    <t>Groenrivier Camp</t>
  </si>
  <si>
    <t>(-30.826933	17.577894)</t>
  </si>
  <si>
    <t>Kamieskroon Offices</t>
  </si>
  <si>
    <t>(-30.208451 17.935484)</t>
  </si>
  <si>
    <t>Kimberley VWS</t>
  </si>
  <si>
    <t>(-28.772122	24.751071)</t>
  </si>
  <si>
    <t>Lilydale Camp</t>
  </si>
  <si>
    <t>(-29.038565 24.503524)</t>
  </si>
  <si>
    <t>Mata Mata Camp</t>
  </si>
  <si>
    <t>(-25.767194 19.999897)</t>
  </si>
  <si>
    <t>18/4</t>
  </si>
  <si>
    <t>Mosu Lodge</t>
  </si>
  <si>
    <t>(-29.172543 24.350134)</t>
  </si>
  <si>
    <t>Nossob Camp</t>
  </si>
  <si>
    <t>(-25.42128 20.596729)</t>
  </si>
  <si>
    <t>Richtersveld Offices</t>
  </si>
  <si>
    <t>(-28.123736 16.891045)</t>
  </si>
  <si>
    <t>Skilpad Camp</t>
  </si>
  <si>
    <t>10/2</t>
  </si>
  <si>
    <t>(-30.143295 17.824486)</t>
  </si>
  <si>
    <t>Twee Rivieren Camp</t>
  </si>
  <si>
    <t>(-26.473884	20.613171)</t>
  </si>
  <si>
    <t>Upington Regional Office</t>
  </si>
  <si>
    <t>(-28.438546 21.280483)</t>
  </si>
  <si>
    <t>NMMU</t>
  </si>
  <si>
    <t>(-34.008058 25.666991)</t>
  </si>
  <si>
    <t>Groenkloof</t>
  </si>
  <si>
    <t>(-34.828006 20.009593)</t>
  </si>
  <si>
    <t>Bontebok (Lang Elsieskraal)</t>
  </si>
  <si>
    <t>(-34.076114 20.45492)</t>
  </si>
  <si>
    <t>Bosheuwel</t>
  </si>
  <si>
    <t>(-34.714793 19.938298)</t>
  </si>
  <si>
    <t>Geelbek Visitors Centre</t>
  </si>
  <si>
    <t>( -33.194509 18.125639)</t>
  </si>
  <si>
    <t>Karoo Camp</t>
  </si>
  <si>
    <t>(-32.330386	22.500021)</t>
  </si>
  <si>
    <t>Tankwa Karoo Reception</t>
  </si>
  <si>
    <t>(-32.241073 20.095679)</t>
  </si>
  <si>
    <t>WCNP Gate East</t>
  </si>
  <si>
    <t>(-33.244158	18.20243)</t>
  </si>
  <si>
    <t>WCNP Gate North</t>
  </si>
  <si>
    <t>(-33.117693 18.055112)</t>
  </si>
  <si>
    <t>WCNP Offices</t>
  </si>
  <si>
    <t>(-33.097681	18.028463)</t>
  </si>
  <si>
    <t>WCNP Technical Offices</t>
  </si>
  <si>
    <t>(-33.119556 18.099149)</t>
  </si>
  <si>
    <t>Total:</t>
  </si>
  <si>
    <t>Yr1</t>
  </si>
  <si>
    <t>Yr2</t>
  </si>
  <si>
    <t>Yr3</t>
  </si>
  <si>
    <t>Yr4</t>
  </si>
  <si>
    <t>Yr5</t>
  </si>
  <si>
    <t>Yr6</t>
  </si>
  <si>
    <t>Yr7</t>
  </si>
  <si>
    <t>Yr8</t>
  </si>
  <si>
    <t>Yr9</t>
  </si>
  <si>
    <t>Yr10</t>
  </si>
  <si>
    <t>Golden Gate Hotel Broadband 30Mbps</t>
  </si>
  <si>
    <t>Internet</t>
  </si>
  <si>
    <t>DataCentre internet / SD-WAN</t>
  </si>
  <si>
    <t>Skukuza Scientists</t>
  </si>
  <si>
    <t>Annexure 1F2 - Location of SANParks owned Towers in KNP to be used for Transmission Network if Required</t>
  </si>
  <si>
    <t>High Sites/Towers</t>
  </si>
  <si>
    <t>Coordinates</t>
  </si>
  <si>
    <t>Mashundutzi</t>
  </si>
  <si>
    <t>22°28'6.28"S - 31°12'9.43"E</t>
  </si>
  <si>
    <t>Dzundzwini</t>
  </si>
  <si>
    <t>22°46'10.49"S - 31° 9'27.79"E</t>
  </si>
  <si>
    <t>Dzombo</t>
  </si>
  <si>
    <t>23°18'33.70"S - 31°15'57.89"E</t>
  </si>
  <si>
    <t>Mooiplaas</t>
  </si>
  <si>
    <t>23°30'50.04"S - 31°23'58.67"E</t>
  </si>
  <si>
    <t>Shingwedzi</t>
  </si>
  <si>
    <t>23°07'31.4"S - 31°27'15.2"E</t>
  </si>
  <si>
    <t>Kharige</t>
  </si>
  <si>
    <t>23°34'37.02"S - 31°13'21.50"E</t>
  </si>
  <si>
    <t>Shimuwini</t>
  </si>
  <si>
    <t>23° 42' 40"S - 31° 16' 18"E</t>
  </si>
  <si>
    <t>Giryondo</t>
  </si>
  <si>
    <t>23°35'3.60"S - 31°39'34.29"E</t>
  </si>
  <si>
    <t>Nwamuriwa</t>
  </si>
  <si>
    <t>24°45'58.00"S - 31°54'12.02"E</t>
  </si>
  <si>
    <t>Muntche</t>
  </si>
  <si>
    <t>25° 1'6.86"S - 31°55'27.75"E</t>
  </si>
  <si>
    <t>Lower Sabie</t>
  </si>
  <si>
    <t>25° 7'21.60"S - 31°54'59.94"E</t>
  </si>
  <si>
    <t>Skukuza Special Ops</t>
  </si>
  <si>
    <t>24°58'7.77"S - 31°35'37.77"E</t>
  </si>
  <si>
    <t>Skukuza Server Room</t>
  </si>
  <si>
    <t>24°59'44.81"S - 31°35'29.40"E</t>
  </si>
  <si>
    <t>Khandiswe</t>
  </si>
  <si>
    <t>25°28'14.78"S - 31°25'24.86"E</t>
  </si>
  <si>
    <t>Malelane Ranger Mast</t>
  </si>
  <si>
    <t>25°28'15.37"S8 - 31°30'25.11"E</t>
  </si>
  <si>
    <t>25°27'43.98"S - 31°31'56.29"E</t>
  </si>
  <si>
    <t>Shabeni High Site</t>
  </si>
  <si>
    <t>25° 8'38.04"S - 31°14'32.14"E</t>
  </si>
  <si>
    <t>Woodlands Ranger Mast</t>
  </si>
  <si>
    <t>23°13'18.55"S - 31°12'45.86"E</t>
  </si>
  <si>
    <t>MAJOC</t>
  </si>
  <si>
    <t>24°58'7.75"S - 31°35'37.75"E</t>
  </si>
  <si>
    <t>Pumbe</t>
  </si>
  <si>
    <t>24°10'56.46"S - 31°54'5.47"E</t>
  </si>
  <si>
    <t>Masala</t>
  </si>
  <si>
    <t>24°23'56.83"S - 31°30'16.34"E</t>
  </si>
  <si>
    <t>Longwe</t>
  </si>
  <si>
    <t>23°49'35.18"S - 31°41'13.27"E</t>
  </si>
  <si>
    <t xml:space="preserve">Annexure 1F3 - Sites that get Internet Connection via a 'Primary Site' </t>
  </si>
  <si>
    <t>Please note that the following sites are linked from their 'main site' via a LAN connection and  therefore become LAN extension sites. They get their internet connectivity via the 'main site'. These sites are therefore excluded for the WAN pricing but are listed here such the Bidding party is aware of them and their location.</t>
  </si>
  <si>
    <t>Wilgenhof Hostel</t>
  </si>
  <si>
    <t>MW LAN</t>
  </si>
  <si>
    <t>(-28.497811 28.585695)</t>
  </si>
  <si>
    <t>Crocodile Bridge Ranger - Wireless from IP Backbone</t>
  </si>
  <si>
    <t>(-25.355903 31.895145)</t>
  </si>
  <si>
    <t>Skukuza Special Operations - Fibre to flight services</t>
  </si>
  <si>
    <t>(-24.968825	31.593826)</t>
  </si>
  <si>
    <t>Skukuza Special Operations</t>
  </si>
  <si>
    <t>Lower Sabie Ranger</t>
  </si>
  <si>
    <t>(-25.122667 31.916649)</t>
  </si>
  <si>
    <t>Malelane Ranger - Wireless from IP Backbone</t>
  </si>
  <si>
    <t>(-25.471571 31.507888)</t>
  </si>
  <si>
    <t>Mooiplaas Ranger - Wireless LAN from Mopani Camp</t>
  </si>
  <si>
    <t>(-23.513430	31.399629)</t>
  </si>
  <si>
    <t>Mopani Conference - Wireless LAN from Mopani Camp</t>
  </si>
  <si>
    <t>( -23.520714 31.395364)</t>
  </si>
  <si>
    <t>Mopani Linen Room - Wireless LAN from Mopani Camp</t>
  </si>
  <si>
    <t>( -23.519330	31.398451)</t>
  </si>
  <si>
    <t>Pretoriuskop Ranger and Mast</t>
  </si>
  <si>
    <t>(-25.168758 31.269906)</t>
  </si>
  <si>
    <t>Punda Maria Ranger</t>
  </si>
  <si>
    <t>Shingwedzi Scientists</t>
  </si>
  <si>
    <t>( -23.116863	31.431190)</t>
  </si>
  <si>
    <t>Sirheni Camp</t>
  </si>
  <si>
    <t>(-22.946153	31.221240)</t>
  </si>
  <si>
    <t>Skukuza Flight Services - Fibre to MAJOC</t>
  </si>
  <si>
    <t>(-24.968943 31.593604)</t>
  </si>
  <si>
    <t>Skukuza Flight Services</t>
  </si>
  <si>
    <t>Skukuza Airport - Fibre to MAJOC</t>
  </si>
  <si>
    <t>(-24.967553 31.593563)</t>
  </si>
  <si>
    <t>Skukuza Airport</t>
  </si>
  <si>
    <t>Game Processing Plant - Wireless LAN from Skukuza</t>
  </si>
  <si>
    <t>(-24.957240 31.602731)</t>
  </si>
  <si>
    <t>Mapungubwe Visitors Centre - Fibre LAN to gate</t>
  </si>
  <si>
    <t>(-22.241642 29.404992)</t>
  </si>
  <si>
    <t>Mofele Lodge - Wireless LAN to Mosu Lodge</t>
  </si>
  <si>
    <t>(-29.166366 24.36838)</t>
  </si>
  <si>
    <t>Agulhas Light House - Wireless LAN to Offices</t>
  </si>
  <si>
    <t>(-34.829398 20.009015)</t>
  </si>
  <si>
    <r>
      <t xml:space="preserve">Bidders are required to put forward their proposed technical support resources as part of their submissions, aligned to the suggested number of personnel indicated in the tender. It must be noted that this represents an </t>
    </r>
    <r>
      <rPr>
        <b/>
        <sz val="10"/>
        <color theme="1"/>
        <rFont val="Arial"/>
        <family val="2"/>
      </rPr>
      <t>upper limit of resources that may be required</t>
    </r>
    <r>
      <rPr>
        <sz val="10"/>
        <color theme="1"/>
        <rFont val="Arial"/>
        <family val="2"/>
      </rPr>
      <t xml:space="preserve"> and not a fixed allocation. During contract negotiations, SANParks will engage with the successful bidder to review the skills, qualifications, and capabilities of the proposed personnel, and determine the final resource requirements. This process will ensure that the right expertise is in place to meet SANParks’ needs effectively, while avoiding unnecessary duplication of roles or costs.</t>
    </r>
  </si>
  <si>
    <t>Please identify all skilled personnel that will be involved in this project</t>
  </si>
  <si>
    <t>Functional Area</t>
  </si>
  <si>
    <t>Required Certification</t>
  </si>
  <si>
    <t>Points</t>
  </si>
  <si>
    <t>Scoring criteria</t>
  </si>
  <si>
    <t>No of Resources</t>
  </si>
  <si>
    <t>Names of resources</t>
  </si>
  <si>
    <t>CV attached</t>
  </si>
  <si>
    <t>Networks</t>
  </si>
  <si>
    <t xml:space="preserve">Senior Network Engineer </t>
  </si>
  <si>
    <t>Network certifications (CCIE or similar)</t>
  </si>
  <si>
    <t xml:space="preserve"> </t>
  </si>
  <si>
    <t xml:space="preserve">(16 Points) Certified and 4 years’ experience </t>
  </si>
  <si>
    <t xml:space="preserve">(12 Points) Certified and 3 years’ experience </t>
  </si>
  <si>
    <t>(0 Points) Certified and &lt;3 year’ experience</t>
  </si>
  <si>
    <t>Network Engineer</t>
  </si>
  <si>
    <t>Network certifications (CCNP or similar)</t>
  </si>
  <si>
    <t>Network Technician</t>
  </si>
  <si>
    <t>Network certifications (N+, CCNA or similar)</t>
  </si>
  <si>
    <t>Patch Management</t>
  </si>
  <si>
    <t>Senior Engineer</t>
  </si>
  <si>
    <t>Any certification aligned with the tool proposed by the bidder</t>
  </si>
  <si>
    <t xml:space="preserve">(8 Points) Certified and 4 years’ experience </t>
  </si>
  <si>
    <t xml:space="preserve">(6 Points) Certified and 3 years’ experience </t>
  </si>
  <si>
    <t>Governance</t>
  </si>
  <si>
    <t xml:space="preserve"> Assessor / Implementer</t>
  </si>
  <si>
    <t>CoBIT 2019 and Implementation/CGEIT or similar</t>
  </si>
  <si>
    <t>Enterprise Architecture Scope of Work</t>
  </si>
  <si>
    <t>Senior Consultant</t>
  </si>
  <si>
    <t>TOGAF or similar</t>
  </si>
  <si>
    <t>Project Management</t>
  </si>
  <si>
    <t>Senior PM</t>
  </si>
  <si>
    <t xml:space="preserve">PMBOK / </t>
  </si>
  <si>
    <t>PRINCE2™ or similar</t>
  </si>
  <si>
    <t>Cloud</t>
  </si>
  <si>
    <t>Relevant certification to the cloud solution provided by the bidder</t>
  </si>
  <si>
    <t>Engineer</t>
  </si>
  <si>
    <t>Business Continuity Practitioner (S-BCP), DR Certified Specialist (DRCS), CFCP or similar certificates</t>
  </si>
  <si>
    <t>Desktop Support</t>
  </si>
  <si>
    <t>CompTIA A+, ITF+, Modern Workplace/Windows (MD-102, Windows 10/11, M365, Device Management)</t>
  </si>
  <si>
    <t>Desktop Support Technician</t>
  </si>
  <si>
    <t>Windows Servers</t>
  </si>
  <si>
    <t>Windows Server Hybrid Administrator Associate or similar certificates</t>
  </si>
  <si>
    <t>Linux Servers</t>
  </si>
  <si>
    <t xml:space="preserve">The resource must hold a recognised certification in Linux system administration (e.g., RHCE, LPIC-2, or CompTIA Linux+), a vendor certification in MySQL database administration (e.g., Oracle OCP MySQL), and a PHP development certification (e.g., Zend Certified PHP Engineer). Equivalent proven qualifications or demonstrable hands-on experience with Apache administration will also be considered. </t>
  </si>
  <si>
    <t>Senior DBA</t>
  </si>
  <si>
    <t xml:space="preserve">Microsoft Certified: Database Administrator Associate or similar certificates </t>
  </si>
  <si>
    <t>Modern Work (Microsoft 365) – Core Certifications</t>
  </si>
  <si>
    <t>Microsoft Certified Engineer</t>
  </si>
  <si>
    <t>MS-900: Microsoft 365 Fundamentals (baseline knowledge)+C86:C12C86:C135</t>
  </si>
  <si>
    <t>MD-102: Endpoint Administrator (device management, Intune, Autopilot)</t>
  </si>
  <si>
    <t>MS-700: Managing Microsoft Teams (Teams admin, telephony, collaboration)</t>
  </si>
  <si>
    <t>MS-203: Microsoft 365 Messaging (Exchange Online admin)</t>
  </si>
  <si>
    <t>MS-740: Troubleshooting Microsoft Teams (specialist troubleshooting)</t>
  </si>
  <si>
    <t>Security (Microsoft 365) – Core Certifications</t>
  </si>
  <si>
    <t>SC-900: Microsoft Security, Compliance, and Identity Fundamentals (baseline)</t>
  </si>
  <si>
    <t>SC-300: Identity and Access Administrator (Azure AD/Entra ID, Conditional Access, MFA)</t>
  </si>
  <si>
    <t>SC-200: Security Operations Analyst (Microsoft 365 Defender, Sentinel)</t>
  </si>
  <si>
    <t>SC-100: Cybersecurity Architect Expert (cross-domain, senior-level certification)</t>
  </si>
  <si>
    <t>Junior SOC Analyst</t>
  </si>
  <si>
    <t xml:space="preserve">CompTIA Security+ / EC-Council Certified SOC Analyst (CSA) / CompTIA CySA+ / Splunk Core Certified User / Elastic Certified Analyst </t>
  </si>
  <si>
    <t>Intermediate SOC Analyst</t>
  </si>
  <si>
    <t>SANS/GIAC GCIH (Incident Handler) / GIAC GCIA (Intrusion Analyst) / Blue Team Level 1 (BTL1) / Splunk Core Certified Power User / Elastic Advanced Analyst / Microsoft SC-200 (Security Operations Analyst Associate)</t>
  </si>
  <si>
    <t>Senior SOC Analyst</t>
  </si>
  <si>
    <t>GIAC GCFA (Forensic Analyst) or GNFA (Network Forensics Analyst) / GIAC GCTI (Cyber Threat Intelligence) / GIAC GSOC (Security Operations Certified) / CREST Registered Intrusion Analyst (CRIA) / Advanced tool/vendor certs (Splunk Enterprise Security Admin, Elastic Security Specialist, etc.)</t>
  </si>
  <si>
    <t>SOC Manager</t>
  </si>
  <si>
    <t>Managerial / Governance:
 - CISM (Certified Information Security Manager)
- CISSP (Certified Information Systems Security Professional)
- ISO 27001 Lead Implementer / Auditor
SOC/Operations Specific:
- GIAC GSOM (Security Operations Manager)
- GIAC GSOC (Security Operations Certified)
- MITRE ATT&amp;CK Defender (MAD) Leadership modules
 - Cloud/Modern SOC (optional, depending on environment):
 - Azure Security Engineer (SC-200 / SC-100)
- AWS Security Specialty</t>
  </si>
  <si>
    <t>Annexure 1H - References</t>
  </si>
  <si>
    <t>Yes</t>
  </si>
  <si>
    <t>No</t>
  </si>
  <si>
    <t>Client</t>
  </si>
  <si>
    <t>Contact Name, Phone number</t>
  </si>
  <si>
    <t>Commence-ment date</t>
  </si>
  <si>
    <t>Duration
(Years)</t>
  </si>
  <si>
    <t>Contract Value over duration</t>
  </si>
  <si>
    <t>Summary of services</t>
  </si>
  <si>
    <t>Letter Attached</t>
  </si>
  <si>
    <t>Annexure 1I - VoIP Requirements</t>
  </si>
  <si>
    <t>For costing purposes, please assume the following:</t>
  </si>
  <si>
    <t>2500 Users for General Business Requirements</t>
  </si>
  <si>
    <t>Call Centre User Requirements</t>
  </si>
  <si>
    <t>Supervisors</t>
  </si>
  <si>
    <t>Agents</t>
  </si>
  <si>
    <t>Please provide per minute rates for the following destinations:</t>
  </si>
  <si>
    <t>SERVICE PROVIDER</t>
  </si>
  <si>
    <t>Vodacom (rate per minute)</t>
  </si>
  <si>
    <t>MTN (rate per minute)</t>
  </si>
  <si>
    <t>Cell C (rate per minute)</t>
  </si>
  <si>
    <t>Rain (rate per minute)</t>
  </si>
  <si>
    <t>Telkom (rate per minute)</t>
  </si>
  <si>
    <t>National (rate per minute)</t>
  </si>
  <si>
    <t>Local  (rate per minute)</t>
  </si>
  <si>
    <t>VOIP Numbers (rate per minute)</t>
  </si>
  <si>
    <t>Please specify the solution to be used for 'General Business Requirements:</t>
  </si>
  <si>
    <t>Please populate the Columns Cost 1, Cost 2 etc to capture any costs related to the once-off setup costs as well as detailing the recurring costs.</t>
  </si>
  <si>
    <t>General Business Requirements</t>
  </si>
  <si>
    <t>Description of Once-Off Costs (Please insert descriptive headings)</t>
  </si>
  <si>
    <r>
      <t xml:space="preserve">Detailed Breakdown of </t>
    </r>
    <r>
      <rPr>
        <b/>
        <sz val="10"/>
        <color theme="1"/>
        <rFont val="Arial"/>
        <family val="2"/>
      </rPr>
      <t>Once Off Costs</t>
    </r>
  </si>
  <si>
    <t>Description of Monthly Costs (Please insert descriptive headings)</t>
  </si>
  <si>
    <r>
      <t xml:space="preserve">Detailed breakdown of First Month </t>
    </r>
    <r>
      <rPr>
        <b/>
        <sz val="10"/>
        <color theme="1"/>
        <rFont val="Arial"/>
        <family val="2"/>
      </rPr>
      <t>Recurring Costs</t>
    </r>
  </si>
  <si>
    <t>Cost 1:</t>
  </si>
  <si>
    <t>Cost 2:</t>
  </si>
  <si>
    <t>Cost 3:</t>
  </si>
  <si>
    <t>Cost 4:</t>
  </si>
  <si>
    <t>Cost 5:</t>
  </si>
  <si>
    <t>Cost 6:</t>
  </si>
  <si>
    <t>Cost 7:</t>
  </si>
  <si>
    <t>Cost 8:</t>
  </si>
  <si>
    <t>Cost 9:</t>
  </si>
  <si>
    <t>Cost 10:</t>
  </si>
  <si>
    <t>Note:</t>
  </si>
  <si>
    <t>Please specify the proposed solution to be used for 'Call Centre Requirements:</t>
  </si>
  <si>
    <t>Call Centre Requirements</t>
  </si>
  <si>
    <t>List of Numbers to be Ported</t>
  </si>
  <si>
    <t>Total Number of DID's to be ported</t>
  </si>
  <si>
    <t>Cost to Port</t>
  </si>
  <si>
    <t>Total Cost</t>
  </si>
  <si>
    <t>Annexure 1J - Price Summary</t>
  </si>
  <si>
    <t>Once off Costs</t>
  </si>
  <si>
    <t>Year 1</t>
  </si>
  <si>
    <t>Year 2</t>
  </si>
  <si>
    <t>Year 3</t>
  </si>
  <si>
    <t>Year 4</t>
  </si>
  <si>
    <t>Year 5</t>
  </si>
  <si>
    <t>Year 6</t>
  </si>
  <si>
    <t>Year 7</t>
  </si>
  <si>
    <t>Year 8</t>
  </si>
  <si>
    <t>Year 9</t>
  </si>
  <si>
    <t>Year 10</t>
  </si>
  <si>
    <t>Unit</t>
  </si>
  <si>
    <t>"Per Service" Core Services</t>
  </si>
  <si>
    <t>1.2.</t>
  </si>
  <si>
    <t xml:space="preserve">Centralised Single Point of Contact (SPoC) Service Desk Aggregator </t>
  </si>
  <si>
    <t>Per Service</t>
  </si>
  <si>
    <t>1.3.</t>
  </si>
  <si>
    <t xml:space="preserve">User Support </t>
  </si>
  <si>
    <t>1.5.</t>
  </si>
  <si>
    <t>Network Management</t>
  </si>
  <si>
    <t>1.6.</t>
  </si>
  <si>
    <t>Server Management</t>
  </si>
  <si>
    <t>1.7.</t>
  </si>
  <si>
    <t>1.8.a</t>
  </si>
  <si>
    <t>Disaster Recovery Management</t>
  </si>
  <si>
    <t>1.10.</t>
  </si>
  <si>
    <t>3.1.</t>
  </si>
  <si>
    <t>Bulk e-mail service</t>
  </si>
  <si>
    <t>Bulk SMS service</t>
  </si>
  <si>
    <t>3.3.1.a</t>
  </si>
  <si>
    <t>Management of Existing SANParks Infrastructure, (Before Migration)</t>
  </si>
  <si>
    <t>3.3.1.b</t>
  </si>
  <si>
    <t>Migration Costs of Existing Cloud Services</t>
  </si>
  <si>
    <t>3.3.1.c</t>
  </si>
  <si>
    <t>Cloud Hosting Costs (SANParks Development Cloud)</t>
  </si>
  <si>
    <t>3.3.1.d</t>
  </si>
  <si>
    <t>Hosted Envirnment for Development Purposes as per Annexure 1C - SANParks Owned Equipment (Cost based on Full Usage)</t>
  </si>
  <si>
    <t>3.3.2</t>
  </si>
  <si>
    <t>SANParks E-Business Website Management, Support and Maintenance</t>
  </si>
  <si>
    <t>4.4.1</t>
  </si>
  <si>
    <t>SOC Services</t>
  </si>
  <si>
    <t>4.4.2</t>
  </si>
  <si>
    <t>Vulnerability assessment services</t>
  </si>
  <si>
    <t>4.4.3</t>
  </si>
  <si>
    <t>Perimeter Protection Services</t>
  </si>
  <si>
    <t>5.1.a</t>
  </si>
  <si>
    <t>ICT Maturity and Innovation Services</t>
  </si>
  <si>
    <t>5.1.b</t>
  </si>
  <si>
    <t>Compliance Audits</t>
  </si>
  <si>
    <t>"Per Unit" Core Services</t>
  </si>
  <si>
    <t>Quantity per Month</t>
  </si>
  <si>
    <t>Rate per Unit</t>
  </si>
  <si>
    <t>Quantity per Annum</t>
  </si>
  <si>
    <t>Cost per Annum</t>
  </si>
  <si>
    <t>1.4.</t>
  </si>
  <si>
    <t>Desktop Configuration - IMACD (Max 100 hours / Month)</t>
  </si>
  <si>
    <t>per Hour</t>
  </si>
  <si>
    <t>1.9.a</t>
  </si>
  <si>
    <t>Mimecast License (Recurring / Month)</t>
  </si>
  <si>
    <t>Per User</t>
  </si>
  <si>
    <t>1.9.b</t>
  </si>
  <si>
    <t>Mimecast Management (Max 20 Hours / Month)</t>
  </si>
  <si>
    <t>Per Hour</t>
  </si>
  <si>
    <t>1.10.a</t>
  </si>
  <si>
    <t>Patch Management License for Desktop/Laptops (Recurring / Month)</t>
  </si>
  <si>
    <t>Per Device</t>
  </si>
  <si>
    <t>Patch Management License for Servers (Recurring / Month)</t>
  </si>
  <si>
    <t>2.1.1.a.</t>
  </si>
  <si>
    <t>New Network Points</t>
  </si>
  <si>
    <t>Per Point</t>
  </si>
  <si>
    <t>2.1.1.b</t>
  </si>
  <si>
    <t>Maintenance of existing network points</t>
  </si>
  <si>
    <t>2.1.2.</t>
  </si>
  <si>
    <t>Expansion of LAN to other buildings via fibre and radio</t>
  </si>
  <si>
    <t>Per Connection</t>
  </si>
  <si>
    <t>3.3.2.b</t>
  </si>
  <si>
    <t>Development services</t>
  </si>
  <si>
    <t>PCI DSS Governance and Monitoring Services - Advisory</t>
  </si>
  <si>
    <t>Independent QSA Requirement</t>
  </si>
  <si>
    <t>5.1.c</t>
  </si>
  <si>
    <t>IT Strategy work (Please enter Rate / Hour) Service to be billed as and when required</t>
  </si>
  <si>
    <t>5.2.</t>
  </si>
  <si>
    <t>IT Governance Scope of Work  (Please enter Rate / Hour) Service to be billed as and when required</t>
  </si>
  <si>
    <t>5.3.</t>
  </si>
  <si>
    <t>Enterprise Architecture Services Scope of Work  (Please enter Rate / Hour) Service to be billed as and when required</t>
  </si>
  <si>
    <t>"Pricing Schedule" Summaries</t>
  </si>
  <si>
    <t>1.8.b</t>
  </si>
  <si>
    <t>Disaster Recovery Storage and License costs</t>
  </si>
  <si>
    <t>Pricing Schedule (Private Cloud Pricing)</t>
  </si>
  <si>
    <t>2.2.1</t>
  </si>
  <si>
    <t>WAN Requirements</t>
  </si>
  <si>
    <t>Pricing Schedule (WAN Pricing)</t>
  </si>
  <si>
    <t>2.2.3</t>
  </si>
  <si>
    <t>IP telephony services - General Business Requirements</t>
  </si>
  <si>
    <t>Pricing Schedule (VoIP Pricing)</t>
  </si>
  <si>
    <t>IP telephony services - Call Centre Requirements</t>
  </si>
  <si>
    <t>Cloud Hosting Costs (Production Environment)</t>
  </si>
  <si>
    <t>3.3.1.e</t>
  </si>
  <si>
    <t xml:space="preserve">High Availability Cloud Solution </t>
  </si>
  <si>
    <t>2.2.3.c.</t>
  </si>
  <si>
    <t>Number Porting Requirements</t>
  </si>
  <si>
    <t>Additional Services Required</t>
  </si>
  <si>
    <r>
      <t xml:space="preserve">Additional Services </t>
    </r>
    <r>
      <rPr>
        <sz val="10"/>
        <color theme="1"/>
        <rFont val="Arial"/>
        <family val="2"/>
      </rPr>
      <t>(Totals from separate pricing schedules where applicable)</t>
    </r>
  </si>
  <si>
    <r>
      <t xml:space="preserve">Uncatered for costs (not above) </t>
    </r>
    <r>
      <rPr>
        <sz val="10"/>
        <color theme="1"/>
        <rFont val="Arial"/>
        <family val="2"/>
      </rPr>
      <t>(refer to additional pricing sheets if required)</t>
    </r>
  </si>
  <si>
    <t>SUBTOTAL</t>
  </si>
  <si>
    <t>Please put your expected % increase per year -&gt;</t>
  </si>
  <si>
    <t>Discounts offered</t>
  </si>
  <si>
    <t>TOTAL CONTRACT VALUE</t>
  </si>
  <si>
    <r>
      <t>Note:</t>
    </r>
    <r>
      <rPr>
        <i/>
        <sz val="10"/>
        <color indexed="8"/>
        <rFont val="Arial"/>
        <family val="2"/>
      </rPr>
      <t xml:space="preserve"> If any of the services are included in pricing elsewhere, you are requested to please state the fact in your response by cross-referencing the item to a supporting note. Also, please don't leave the line item blank, but populate the columns available with a zero (0) in the qty, once off and recurring cost fields.</t>
    </r>
  </si>
  <si>
    <t>Signatures:</t>
  </si>
  <si>
    <t>Name 1</t>
  </si>
  <si>
    <t>Name 2</t>
  </si>
  <si>
    <t>Name 3</t>
  </si>
  <si>
    <t>Capacity 1</t>
  </si>
  <si>
    <t>Capacity 2</t>
  </si>
  <si>
    <t>Capacity 3</t>
  </si>
  <si>
    <t>Date:</t>
  </si>
  <si>
    <t>Annexure 1K - Map of South African Parks</t>
  </si>
  <si>
    <t>Annexure 1M - Map of Kruger Park Camps</t>
  </si>
  <si>
    <t>Town / Place where the resource is situated</t>
  </si>
  <si>
    <t>Rate / Minute</t>
  </si>
  <si>
    <t>Pricing Schedule</t>
  </si>
  <si>
    <t>Olifants Rest Camp</t>
  </si>
  <si>
    <t>Tokai New office Server Room (upgraded Fibre)</t>
  </si>
  <si>
    <t>Tokai New office Server Room (upgraded LTE)</t>
  </si>
  <si>
    <t xml:space="preserve">(20 Points) Certified and &gt;5 years’ experience </t>
  </si>
  <si>
    <t xml:space="preserve">(10 Points) Certified and &gt;5 years’ experience </t>
  </si>
  <si>
    <t>Additional connectivity required</t>
  </si>
  <si>
    <t>1. Each Site, (where specified below), must have its own internet breakout on WAN1 and WAN2</t>
  </si>
  <si>
    <t>2. Connectivity medium,  connectivity medium in order of preference: Fibre, MW Licenced spectrum, MW ISM band, LEO, LTE, VSAT (and marked accordingly)</t>
  </si>
  <si>
    <t>3. All speeds are Mbps</t>
  </si>
  <si>
    <t>-34.1980603, 18.4523583</t>
  </si>
  <si>
    <t>Recovery Time Objective</t>
  </si>
  <si>
    <t>ICT Application/System</t>
  </si>
  <si>
    <t>Recovery dependencies</t>
  </si>
  <si>
    <t>MTO</t>
  </si>
  <si>
    <t>RPO</t>
  </si>
  <si>
    <t>RTO Hours</t>
  </si>
  <si>
    <t>Enterprise Content Management - requisitions and leave</t>
  </si>
  <si>
    <t>Network connection, Microsoft Azure Site Recovery services, active directory</t>
  </si>
  <si>
    <t>24 Hours</t>
  </si>
  <si>
    <t>4 Hours</t>
  </si>
  <si>
    <t>SQL Management</t>
  </si>
  <si>
    <t>SSRS (Reporting Tool)</t>
  </si>
  <si>
    <t>8 Hours</t>
  </si>
  <si>
    <t>Business Process Management - Capturing of S&amp;T</t>
  </si>
  <si>
    <t>30 Minutes</t>
  </si>
  <si>
    <t>CaseWare</t>
  </si>
  <si>
    <t>48 Hours</t>
  </si>
  <si>
    <t>28 Hours</t>
  </si>
  <si>
    <t>Network connection, Microsoft Azure Site Recovery services, My SQL database</t>
  </si>
  <si>
    <t>WEB application (e-commerce)</t>
  </si>
  <si>
    <t>Network connection, Microsoft Azure Site Recovery services, Room seeker and My SQL database, loyalty + Biztalk services, Call Pay, Plankton, loyalty+</t>
  </si>
  <si>
    <t>Sage300</t>
  </si>
  <si>
    <t>SharePoint</t>
  </si>
  <si>
    <t>Network connection, Microsoft Azure Site Recovery services</t>
  </si>
  <si>
    <t>Cloud Services (Hosting)</t>
  </si>
  <si>
    <t>0 Hour</t>
  </si>
  <si>
    <t>Azure DR</t>
  </si>
  <si>
    <t>Heat - Managed Services</t>
  </si>
  <si>
    <t>Great Plains (PO)</t>
  </si>
  <si>
    <t>2 Hours</t>
  </si>
  <si>
    <t>Glassfish (Central Authentication System)</t>
  </si>
  <si>
    <t>Telephony - Telepo</t>
  </si>
  <si>
    <t>MEMEX</t>
  </si>
  <si>
    <t>12 Hours</t>
  </si>
  <si>
    <t>Microsoft Power BI</t>
  </si>
  <si>
    <t>Wild Card (Loyalty+)</t>
  </si>
  <si>
    <t>Starlight -outsourced</t>
  </si>
  <si>
    <t>Mimecast</t>
  </si>
  <si>
    <t>Annexure 1M - Backup and Recovery (RTO and RPO)</t>
  </si>
  <si>
    <t>Project Online</t>
  </si>
  <si>
    <t>Website (www.sanparks.org)</t>
  </si>
  <si>
    <t>Cloudflare - ZTNA (Zero Trust Network Access)</t>
  </si>
  <si>
    <t>Firewalls</t>
  </si>
  <si>
    <t>Microsoft Dynamics CRM</t>
  </si>
  <si>
    <t>Scientific Services Research</t>
  </si>
  <si>
    <t>Forums</t>
  </si>
  <si>
    <t>Admin Portal</t>
  </si>
  <si>
    <t>Network connection, Microsoft Azure Site Recovery services, SQL server</t>
  </si>
  <si>
    <t>Network connection, Microsoft Azure Site Recovery services, SQL server, Glassfish, and active directory</t>
  </si>
  <si>
    <t>Network connection, Microsoft Azure Site Recovery services, active directory and SQL server</t>
  </si>
  <si>
    <t>Network connection, active directory</t>
  </si>
  <si>
    <t>1 Hour</t>
  </si>
  <si>
    <t>Please note the above rates are indicative and do not form part of the Pricing Summary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</si>
</sst>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quot;R&quot;\ * #,##0.00_ ;_ &quot;R&quot;\ * \-#,##0.00_ ;_ &quot;R&quot;\ * &quot;-&quot;??_ ;_ @_ "/>
    <numFmt numFmtId="43" formatCode="_ * #,##0.00_ ;_ * \-#,##0.00_ ;_ * &quot;-&quot;??_ ;_ @_ "/>
    <numFmt numFmtId="164" formatCode="_-&quot;R&quot;* #,##0.00_-;\-&quot;R&quot;* #,##0.00_-;_-&quot;R&quot;* &quot;-&quot;??_-;_-@_-"/>
    <numFmt numFmtId="165" formatCode="_-* #,##0.00_-;\-* #,##0.00_-;_-* &quot;-&quot;??_-;_-@_-"/>
    <numFmt numFmtId="166" formatCode="&quot;Year&quot;\ 0"/>
    <numFmt numFmtId="167" formatCode="_ * #,##0_ ;_ * \-#,##0_ ;_ * &quot;-&quot;??_ ;_ @_ "/>
    <numFmt numFmtId="168" formatCode="_-[$R-1C09]* #,##0.00_-;\-[$R-1C09]* #,##0.00_-;_-[$R-1C09]* &quot;-&quot;??_-;_-@_-"/>
  </numFmts>
  <fonts count="53">
    <font>
      <sz val="11"/>
      <color theme="1"/>
      <name val="Calibri"/>
      <charset val="134"/>
      <scheme val="minor"/>
    </font>
    <font>
      <sz val="11"/>
      <color theme="1"/>
      <name val="Calibri"/>
      <family val="2"/>
      <scheme val="minor"/>
    </font>
    <font>
      <b/>
      <sz val="11"/>
      <color theme="1"/>
      <name val="Calibri"/>
      <family val="2"/>
      <scheme val="minor"/>
    </font>
    <font>
      <sz val="11"/>
      <color rgb="FF3F3F76"/>
      <name val="Calibri"/>
      <family val="2"/>
      <scheme val="minor"/>
    </font>
    <font>
      <b/>
      <sz val="11"/>
      <color rgb="FF3F3F3F"/>
      <name val="Calibri"/>
      <family val="2"/>
      <scheme val="minor"/>
    </font>
    <font>
      <sz val="11"/>
      <color theme="1"/>
      <name val="Calibri"/>
      <family val="2"/>
      <scheme val="minor"/>
    </font>
    <font>
      <sz val="11"/>
      <color rgb="FF000000"/>
      <name val="Calibri"/>
      <family val="2"/>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8"/>
      <name val="Calibri"/>
      <family val="2"/>
      <scheme val="minor"/>
    </font>
    <font>
      <sz val="11"/>
      <color rgb="FF3F3F76"/>
      <name val="Calibri"/>
      <family val="2"/>
      <scheme val="minor"/>
    </font>
    <font>
      <b/>
      <sz val="11"/>
      <color rgb="FF3F3F3F"/>
      <name val="Calibri"/>
      <family val="2"/>
      <scheme val="minor"/>
    </font>
    <font>
      <sz val="10"/>
      <name val="Arial"/>
      <family val="2"/>
    </font>
    <font>
      <b/>
      <u/>
      <sz val="10"/>
      <name val="Arial"/>
      <family val="2"/>
    </font>
    <font>
      <b/>
      <sz val="10"/>
      <name val="Arial"/>
      <family val="2"/>
    </font>
    <font>
      <sz val="11"/>
      <color rgb="FF9C6500"/>
      <name val="Calibri"/>
      <family val="2"/>
      <scheme val="minor"/>
    </font>
    <font>
      <sz val="10"/>
      <color theme="1"/>
      <name val="Arial"/>
      <family val="2"/>
    </font>
    <font>
      <b/>
      <u/>
      <sz val="10"/>
      <color theme="1"/>
      <name val="Arial"/>
      <family val="2"/>
    </font>
    <font>
      <b/>
      <sz val="10"/>
      <color theme="1"/>
      <name val="Arial"/>
      <family val="2"/>
    </font>
    <font>
      <sz val="10"/>
      <color rgb="FF000000"/>
      <name val="Arial"/>
      <family val="2"/>
    </font>
    <font>
      <b/>
      <sz val="10"/>
      <color rgb="FF000000"/>
      <name val="Arial"/>
      <family val="2"/>
    </font>
    <font>
      <sz val="10"/>
      <color rgb="FFFF0000"/>
      <name val="Arial"/>
      <family val="2"/>
    </font>
    <font>
      <b/>
      <sz val="10"/>
      <color rgb="FFFF0000"/>
      <name val="Arial"/>
      <family val="2"/>
    </font>
    <font>
      <sz val="10"/>
      <color rgb="FF001D35"/>
      <name val="Arial"/>
      <family val="2"/>
    </font>
    <font>
      <b/>
      <sz val="10"/>
      <color theme="1" tint="0.14999847407452621"/>
      <name val="Arial"/>
      <family val="2"/>
    </font>
    <font>
      <strike/>
      <sz val="10"/>
      <color theme="1"/>
      <name val="Arial"/>
      <family val="2"/>
    </font>
    <font>
      <sz val="10"/>
      <color theme="0"/>
      <name val="Arial"/>
      <family val="2"/>
    </font>
    <font>
      <i/>
      <sz val="10"/>
      <color theme="1"/>
      <name val="Arial"/>
      <family val="2"/>
    </font>
    <font>
      <sz val="10"/>
      <color theme="1"/>
      <name val="Calibri"/>
      <family val="2"/>
      <scheme val="minor"/>
    </font>
    <font>
      <sz val="10"/>
      <color theme="1"/>
      <name val="Aptos"/>
      <family val="2"/>
    </font>
    <font>
      <b/>
      <sz val="10"/>
      <color theme="1"/>
      <name val="Calibri"/>
      <family val="2"/>
      <scheme val="minor"/>
    </font>
    <font>
      <sz val="10"/>
      <color rgb="FF3F3F76"/>
      <name val="Arial"/>
      <family val="2"/>
    </font>
    <font>
      <b/>
      <sz val="10"/>
      <color rgb="FF3F3F3F"/>
      <name val="Arial"/>
      <family val="2"/>
    </font>
    <font>
      <i/>
      <sz val="10"/>
      <color rgb="FFFF0000"/>
      <name val="Arial"/>
      <family val="2"/>
    </font>
    <font>
      <b/>
      <i/>
      <sz val="10"/>
      <color theme="1"/>
      <name val="Arial"/>
      <family val="2"/>
    </font>
    <font>
      <i/>
      <sz val="10"/>
      <color indexed="8"/>
      <name val="Arial"/>
      <family val="2"/>
    </font>
    <font>
      <b/>
      <u/>
      <sz val="11"/>
      <color theme="1"/>
      <name val="Calibri"/>
      <family val="2"/>
      <scheme val="minor"/>
    </font>
    <font>
      <strike/>
      <sz val="10"/>
      <color rgb="FF000000"/>
      <name val="Arial"/>
      <family val="2"/>
    </font>
    <font>
      <sz val="10"/>
      <color rgb="FFEE0000"/>
      <name val="Arial"/>
      <family val="2"/>
    </font>
    <font>
      <u/>
      <sz val="11"/>
      <color theme="10"/>
      <name val="Calibri"/>
      <family val="2"/>
      <scheme val="minor"/>
    </font>
    <font>
      <u/>
      <sz val="10"/>
      <color theme="10"/>
      <name val="Arial"/>
      <family val="2"/>
    </font>
    <font>
      <b/>
      <sz val="10"/>
      <color theme="9"/>
      <name val="Arial"/>
      <family val="2"/>
    </font>
  </fonts>
  <fills count="54">
    <fill>
      <patternFill patternType="none"/>
    </fill>
    <fill>
      <patternFill patternType="gray125"/>
    </fill>
    <fill>
      <patternFill patternType="solid">
        <fgColor theme="7" tint="0.79995117038483843"/>
        <bgColor indexed="64"/>
      </patternFill>
    </fill>
    <fill>
      <patternFill patternType="solid">
        <fgColor theme="9" tint="0.79995117038483843"/>
        <bgColor indexed="64"/>
      </patternFill>
    </fill>
    <fill>
      <patternFill patternType="solid">
        <fgColor theme="0" tint="-0.14996795556505021"/>
        <bgColor indexed="64"/>
      </patternFill>
    </fill>
    <fill>
      <patternFill patternType="solid">
        <fgColor theme="0"/>
        <bgColor indexed="64"/>
      </patternFill>
    </fill>
    <fill>
      <patternFill patternType="solid">
        <fgColor theme="4" tint="0.79995117038483843"/>
        <bgColor indexed="64"/>
      </patternFill>
    </fill>
    <fill>
      <patternFill patternType="solid">
        <fgColor theme="8" tint="0.59999389629810485"/>
        <bgColor indexed="64"/>
      </patternFill>
    </fill>
    <fill>
      <patternFill patternType="solid">
        <fgColor rgb="FF00B0F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FCC99"/>
      </patternFill>
    </fill>
    <fill>
      <patternFill patternType="solid">
        <fgColor theme="9"/>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1"/>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rgb="FFFF0000"/>
        <bgColor indexed="64"/>
      </patternFill>
    </fill>
    <fill>
      <patternFill patternType="solid">
        <fgColor rgb="FF9BBB59"/>
        <bgColor indexed="64"/>
      </patternFill>
    </fill>
  </fills>
  <borders count="63">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medium">
        <color auto="1"/>
      </top>
      <bottom/>
      <diagonal/>
    </border>
    <border>
      <left/>
      <right/>
      <top/>
      <bottom style="medium">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right/>
      <top/>
      <bottom style="medium">
        <color rgb="FF9BBB59"/>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diagonal/>
    </border>
    <border>
      <left style="thin">
        <color auto="1"/>
      </left>
      <right style="thin">
        <color auto="1"/>
      </right>
      <top/>
      <bottom style="thin">
        <color auto="1"/>
      </bottom>
      <diagonal/>
    </border>
    <border>
      <left/>
      <right/>
      <top/>
      <bottom style="double">
        <color indexed="64"/>
      </bottom>
      <diagonal/>
    </border>
    <border>
      <left/>
      <right/>
      <top style="medium">
        <color auto="1"/>
      </top>
      <bottom style="double">
        <color indexed="64"/>
      </bottom>
      <diagonal/>
    </border>
    <border>
      <left/>
      <right/>
      <top/>
      <bottom style="thin">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thin">
        <color rgb="FF00B050"/>
      </left>
      <right/>
      <top style="thin">
        <color rgb="FF00B050"/>
      </top>
      <bottom/>
      <diagonal/>
    </border>
    <border>
      <left/>
      <right/>
      <top style="thin">
        <color rgb="FF00B050"/>
      </top>
      <bottom/>
      <diagonal/>
    </border>
    <border>
      <left/>
      <right style="thin">
        <color rgb="FF00B050"/>
      </right>
      <top style="thin">
        <color rgb="FF00B050"/>
      </top>
      <bottom/>
      <diagonal/>
    </border>
    <border>
      <left style="thin">
        <color rgb="FF00B050"/>
      </left>
      <right/>
      <top/>
      <bottom/>
      <diagonal/>
    </border>
    <border>
      <left/>
      <right style="thin">
        <color rgb="FF00B050"/>
      </right>
      <top/>
      <bottom/>
      <diagonal/>
    </border>
    <border>
      <left style="thin">
        <color rgb="FF00B050"/>
      </left>
      <right/>
      <top/>
      <bottom style="thin">
        <color rgb="FF00B050"/>
      </bottom>
      <diagonal/>
    </border>
    <border>
      <left/>
      <right/>
      <top/>
      <bottom style="thin">
        <color rgb="FF00B050"/>
      </bottom>
      <diagonal/>
    </border>
    <border>
      <left/>
      <right style="thin">
        <color rgb="FF00B050"/>
      </right>
      <top/>
      <bottom style="thin">
        <color rgb="FF00B050"/>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52">
    <xf numFmtId="0" fontId="0" fillId="0" borderId="0"/>
    <xf numFmtId="43" fontId="5" fillId="0" borderId="0" applyFont="0" applyFill="0" applyBorder="0" applyAlignment="0" applyProtection="0"/>
    <xf numFmtId="44" fontId="5" fillId="0" borderId="0" applyFont="0" applyFill="0" applyBorder="0" applyAlignment="0" applyProtection="0"/>
    <xf numFmtId="0" fontId="3" fillId="2" borderId="3" applyNumberFormat="0" applyAlignment="0" applyProtection="0"/>
    <xf numFmtId="0" fontId="4" fillId="3" borderId="4" applyNumberFormat="0" applyAlignment="0" applyProtection="0"/>
    <xf numFmtId="0" fontId="6" fillId="0" borderId="0" applyBorder="0"/>
    <xf numFmtId="0" fontId="7" fillId="0" borderId="0" applyNumberFormat="0" applyFill="0" applyBorder="0" applyAlignment="0" applyProtection="0"/>
    <xf numFmtId="0" fontId="8" fillId="0" borderId="14" applyNumberFormat="0" applyFill="0" applyAlignment="0" applyProtection="0"/>
    <xf numFmtId="0" fontId="9" fillId="0" borderId="15" applyNumberFormat="0" applyFill="0" applyAlignment="0" applyProtection="0"/>
    <xf numFmtId="0" fontId="10" fillId="0" borderId="16" applyNumberFormat="0" applyFill="0" applyAlignment="0" applyProtection="0"/>
    <xf numFmtId="0" fontId="10" fillId="0" borderId="0" applyNumberFormat="0" applyFill="0" applyBorder="0" applyAlignment="0" applyProtection="0"/>
    <xf numFmtId="0" fontId="11" fillId="9" borderId="0" applyNumberFormat="0" applyBorder="0" applyAlignment="0" applyProtection="0"/>
    <xf numFmtId="0" fontId="12" fillId="10" borderId="0" applyNumberFormat="0" applyBorder="0" applyAlignment="0" applyProtection="0"/>
    <xf numFmtId="0" fontId="13" fillId="12" borderId="3" applyNumberFormat="0" applyAlignment="0" applyProtection="0"/>
    <xf numFmtId="0" fontId="14" fillId="0" borderId="17" applyNumberFormat="0" applyFill="0" applyAlignment="0" applyProtection="0"/>
    <xf numFmtId="0" fontId="15" fillId="13" borderId="18" applyNumberFormat="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8" fillId="0" borderId="20" applyNumberFormat="0" applyFill="0" applyAlignment="0" applyProtection="0"/>
    <xf numFmtId="0" fontId="19"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9"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9"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9"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9"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9"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1" fillId="0" borderId="0"/>
    <xf numFmtId="0" fontId="26" fillId="11" borderId="0" applyNumberFormat="0" applyBorder="0" applyAlignment="0" applyProtection="0"/>
    <xf numFmtId="0" fontId="21" fillId="43" borderId="3" applyNumberFormat="0" applyAlignment="0" applyProtection="0"/>
    <xf numFmtId="0" fontId="22" fillId="12" borderId="4" applyNumberFormat="0" applyAlignment="0" applyProtection="0"/>
    <xf numFmtId="0" fontId="1" fillId="14" borderId="19" applyNumberFormat="0" applyFont="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34" borderId="0" applyNumberFormat="0" applyBorder="0" applyAlignment="0" applyProtection="0"/>
    <xf numFmtId="0" fontId="19" fillId="38" borderId="0" applyNumberFormat="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0" fontId="50" fillId="0" borderId="0" applyNumberFormat="0" applyFill="0" applyBorder="0" applyAlignment="0" applyProtection="0"/>
  </cellStyleXfs>
  <cellXfs count="474">
    <xf numFmtId="0" fontId="0" fillId="0" borderId="0" xfId="0"/>
    <xf numFmtId="0" fontId="2" fillId="0" borderId="0" xfId="0" applyFont="1"/>
    <xf numFmtId="0" fontId="25" fillId="0" borderId="0" xfId="0" applyFont="1" applyAlignment="1">
      <alignment vertical="top" wrapText="1"/>
    </xf>
    <xf numFmtId="0" fontId="27" fillId="0" borderId="0" xfId="0" applyFont="1" applyAlignment="1">
      <alignment vertical="top" wrapText="1"/>
    </xf>
    <xf numFmtId="0" fontId="29" fillId="46" borderId="0" xfId="0" applyFont="1" applyFill="1" applyAlignment="1">
      <alignment vertical="top" wrapText="1"/>
    </xf>
    <xf numFmtId="0" fontId="27" fillId="46" borderId="0" xfId="0" applyFont="1" applyFill="1" applyAlignment="1">
      <alignment vertical="top" wrapText="1"/>
    </xf>
    <xf numFmtId="0" fontId="25" fillId="0" borderId="0" xfId="0" applyFont="1" applyAlignment="1">
      <alignment horizontal="left" vertical="center" wrapText="1"/>
    </xf>
    <xf numFmtId="0" fontId="25" fillId="0" borderId="30" xfId="0" applyFont="1" applyBorder="1" applyAlignment="1">
      <alignment horizontal="center" vertical="center" wrapText="1"/>
    </xf>
    <xf numFmtId="0" fontId="25" fillId="0" borderId="36" xfId="0" applyFont="1" applyBorder="1" applyAlignment="1">
      <alignment horizontal="center" vertical="center" wrapText="1"/>
    </xf>
    <xf numFmtId="0" fontId="25" fillId="0" borderId="31" xfId="0" applyFont="1" applyBorder="1" applyAlignment="1">
      <alignment horizontal="center" vertical="center" wrapText="1"/>
    </xf>
    <xf numFmtId="0" fontId="27" fillId="0" borderId="32" xfId="0" applyFont="1" applyBorder="1" applyAlignment="1">
      <alignment vertical="top" wrapText="1"/>
    </xf>
    <xf numFmtId="0" fontId="27" fillId="0" borderId="29" xfId="0" applyFont="1" applyBorder="1" applyAlignment="1">
      <alignment horizontal="right" vertical="top" wrapText="1"/>
    </xf>
    <xf numFmtId="0" fontId="27" fillId="0" borderId="33" xfId="0" applyFont="1" applyBorder="1" applyAlignment="1">
      <alignment horizontal="right" vertical="top" wrapText="1"/>
    </xf>
    <xf numFmtId="0" fontId="27" fillId="0" borderId="34" xfId="0" applyFont="1" applyBorder="1" applyAlignment="1">
      <alignment vertical="top" wrapText="1"/>
    </xf>
    <xf numFmtId="0" fontId="27" fillId="0" borderId="37" xfId="0" applyFont="1" applyBorder="1" applyAlignment="1">
      <alignment horizontal="right" vertical="top" wrapText="1"/>
    </xf>
    <xf numFmtId="0" fontId="27" fillId="0" borderId="35" xfId="0" applyFont="1" applyBorder="1" applyAlignment="1">
      <alignment horizontal="right" vertical="top" wrapText="1"/>
    </xf>
    <xf numFmtId="0" fontId="25" fillId="0" borderId="30" xfId="37" applyFont="1" applyBorder="1" applyAlignment="1">
      <alignment vertical="center" wrapText="1"/>
    </xf>
    <xf numFmtId="0" fontId="25" fillId="0" borderId="36" xfId="37" applyFont="1" applyBorder="1" applyAlignment="1">
      <alignment vertical="center" wrapText="1"/>
    </xf>
    <xf numFmtId="0" fontId="27" fillId="0" borderId="32" xfId="37" applyFont="1" applyBorder="1" applyAlignment="1">
      <alignment vertical="top" wrapText="1"/>
    </xf>
    <xf numFmtId="0" fontId="27" fillId="0" borderId="29" xfId="37" applyFont="1" applyBorder="1" applyAlignment="1">
      <alignment vertical="top" wrapText="1"/>
    </xf>
    <xf numFmtId="0" fontId="27" fillId="0" borderId="33" xfId="37" applyFont="1" applyBorder="1" applyAlignment="1">
      <alignment vertical="top" wrapText="1"/>
    </xf>
    <xf numFmtId="0" fontId="30" fillId="0" borderId="32" xfId="5" applyFont="1" applyBorder="1" applyAlignment="1">
      <alignment horizontal="left" vertical="top" wrapText="1"/>
    </xf>
    <xf numFmtId="0" fontId="27" fillId="0" borderId="34" xfId="37" applyFont="1" applyBorder="1" applyAlignment="1">
      <alignment vertical="top" wrapText="1"/>
    </xf>
    <xf numFmtId="0" fontId="27" fillId="0" borderId="37" xfId="37" applyFont="1" applyBorder="1" applyAlignment="1">
      <alignment vertical="top" wrapText="1"/>
    </xf>
    <xf numFmtId="0" fontId="27" fillId="0" borderId="35" xfId="37" applyFont="1" applyBorder="1" applyAlignment="1">
      <alignment vertical="top" wrapText="1"/>
    </xf>
    <xf numFmtId="0" fontId="25" fillId="0" borderId="30" xfId="0" applyFont="1" applyBorder="1" applyAlignment="1">
      <alignment horizontal="left" vertical="center" wrapText="1"/>
    </xf>
    <xf numFmtId="0" fontId="25" fillId="0" borderId="36" xfId="0" applyFont="1" applyBorder="1" applyAlignment="1">
      <alignment horizontal="left" vertical="center" wrapText="1"/>
    </xf>
    <xf numFmtId="0" fontId="25" fillId="0" borderId="31" xfId="0" applyFont="1" applyBorder="1" applyAlignment="1">
      <alignment horizontal="left" vertical="center" wrapText="1"/>
    </xf>
    <xf numFmtId="0" fontId="27" fillId="0" borderId="29" xfId="0" applyFont="1" applyBorder="1" applyAlignment="1">
      <alignment vertical="top" wrapText="1"/>
    </xf>
    <xf numFmtId="0" fontId="27" fillId="0" borderId="37" xfId="0" applyFont="1" applyBorder="1" applyAlignment="1">
      <alignment vertical="top" wrapText="1"/>
    </xf>
    <xf numFmtId="43" fontId="27" fillId="0" borderId="33" xfId="1" applyFont="1" applyBorder="1" applyAlignment="1">
      <alignment vertical="top" wrapText="1"/>
    </xf>
    <xf numFmtId="43" fontId="27" fillId="0" borderId="35" xfId="1" applyFont="1" applyBorder="1" applyAlignment="1">
      <alignment vertical="top" wrapText="1"/>
    </xf>
    <xf numFmtId="43" fontId="27" fillId="0" borderId="0" xfId="1" applyFont="1" applyAlignment="1">
      <alignment vertical="top" wrapText="1"/>
    </xf>
    <xf numFmtId="43" fontId="29" fillId="46" borderId="0" xfId="1" applyFont="1" applyFill="1" applyAlignment="1">
      <alignment vertical="top" wrapText="1"/>
    </xf>
    <xf numFmtId="43" fontId="29" fillId="46" borderId="0" xfId="1" applyFont="1" applyFill="1" applyAlignment="1">
      <alignment vertical="top"/>
    </xf>
    <xf numFmtId="43" fontId="25" fillId="0" borderId="36" xfId="1" applyFont="1" applyBorder="1" applyAlignment="1">
      <alignment horizontal="left" vertical="center" wrapText="1"/>
    </xf>
    <xf numFmtId="43" fontId="27" fillId="0" borderId="29" xfId="1" applyFont="1" applyBorder="1" applyAlignment="1">
      <alignment vertical="top" wrapText="1"/>
    </xf>
    <xf numFmtId="43" fontId="27" fillId="0" borderId="37" xfId="1" applyFont="1" applyBorder="1" applyAlignment="1">
      <alignment vertical="top" wrapText="1"/>
    </xf>
    <xf numFmtId="0" fontId="25" fillId="0" borderId="0" xfId="0" applyFont="1" applyAlignment="1">
      <alignment vertical="top"/>
    </xf>
    <xf numFmtId="0" fontId="27" fillId="0" borderId="29" xfId="0" applyFont="1" applyBorder="1" applyAlignment="1">
      <alignment vertical="top"/>
    </xf>
    <xf numFmtId="49" fontId="27" fillId="0" borderId="0" xfId="0" applyNumberFormat="1" applyFont="1" applyAlignment="1" applyProtection="1">
      <alignment vertical="top" wrapText="1"/>
      <protection locked="0"/>
    </xf>
    <xf numFmtId="14" fontId="27" fillId="0" borderId="0" xfId="0" applyNumberFormat="1" applyFont="1" applyAlignment="1" applyProtection="1">
      <alignment vertical="top" wrapText="1"/>
      <protection locked="0"/>
    </xf>
    <xf numFmtId="2" fontId="27" fillId="0" borderId="0" xfId="0" applyNumberFormat="1" applyFont="1" applyAlignment="1" applyProtection="1">
      <alignment horizontal="center" vertical="top" wrapText="1"/>
      <protection locked="0"/>
    </xf>
    <xf numFmtId="44" fontId="27" fillId="0" borderId="0" xfId="2" applyFont="1" applyFill="1" applyBorder="1" applyAlignment="1" applyProtection="1">
      <alignment horizontal="right" vertical="top" wrapText="1"/>
      <protection locked="0"/>
    </xf>
    <xf numFmtId="0" fontId="27" fillId="0" borderId="0" xfId="0" applyFont="1" applyAlignment="1" applyProtection="1">
      <alignment vertical="top" wrapText="1"/>
      <protection locked="0"/>
    </xf>
    <xf numFmtId="0" fontId="39" fillId="0" borderId="0" xfId="0" applyFont="1" applyAlignment="1">
      <alignment vertical="top"/>
    </xf>
    <xf numFmtId="0" fontId="40" fillId="0" borderId="0" xfId="0" applyFont="1" applyAlignment="1">
      <alignment vertical="top" wrapText="1"/>
    </xf>
    <xf numFmtId="0" fontId="29" fillId="0" borderId="29" xfId="0" applyFont="1" applyBorder="1" applyAlignment="1">
      <alignment vertical="top"/>
    </xf>
    <xf numFmtId="43" fontId="42" fillId="8" borderId="39" xfId="3" applyNumberFormat="1" applyFont="1" applyFill="1" applyBorder="1" applyAlignment="1" applyProtection="1">
      <alignment horizontal="left" vertical="top"/>
      <protection locked="0"/>
    </xf>
    <xf numFmtId="43" fontId="43" fillId="40" borderId="39" xfId="4" applyNumberFormat="1" applyFont="1" applyFill="1" applyBorder="1" applyAlignment="1" applyProtection="1">
      <alignment horizontal="left" vertical="top"/>
    </xf>
    <xf numFmtId="43" fontId="43" fillId="8" borderId="39" xfId="4" applyNumberFormat="1" applyFont="1" applyFill="1" applyBorder="1" applyAlignment="1" applyProtection="1">
      <alignment horizontal="left" vertical="top"/>
      <protection locked="0"/>
    </xf>
    <xf numFmtId="43" fontId="27" fillId="40" borderId="39" xfId="1" applyFont="1" applyFill="1" applyBorder="1" applyAlignment="1" applyProtection="1">
      <alignment horizontal="left" vertical="top"/>
    </xf>
    <xf numFmtId="43" fontId="27" fillId="40" borderId="39" xfId="1" applyFont="1" applyFill="1" applyBorder="1" applyAlignment="1" applyProtection="1">
      <alignment horizontal="left" vertical="top" wrapText="1"/>
    </xf>
    <xf numFmtId="43" fontId="43" fillId="0" borderId="0" xfId="4" applyNumberFormat="1" applyFont="1" applyFill="1" applyBorder="1" applyAlignment="1" applyProtection="1">
      <alignment horizontal="left" vertical="top" wrapText="1"/>
    </xf>
    <xf numFmtId="43" fontId="43" fillId="0" borderId="41" xfId="4" applyNumberFormat="1" applyFont="1" applyFill="1" applyBorder="1" applyAlignment="1" applyProtection="1">
      <alignment horizontal="left" vertical="top"/>
    </xf>
    <xf numFmtId="43" fontId="43" fillId="3" borderId="39" xfId="4" applyNumberFormat="1" applyFont="1" applyBorder="1" applyAlignment="1" applyProtection="1">
      <alignment horizontal="left" vertical="top"/>
    </xf>
    <xf numFmtId="43" fontId="42" fillId="8" borderId="39" xfId="3" applyNumberFormat="1" applyFont="1" applyFill="1" applyBorder="1" applyAlignment="1" applyProtection="1">
      <alignment horizontal="left" vertical="top" wrapText="1"/>
      <protection locked="0"/>
    </xf>
    <xf numFmtId="43" fontId="43" fillId="49" borderId="39" xfId="4" applyNumberFormat="1" applyFont="1" applyFill="1" applyBorder="1" applyAlignment="1" applyProtection="1">
      <alignment horizontal="left" vertical="top"/>
    </xf>
    <xf numFmtId="43" fontId="43" fillId="45" borderId="39" xfId="4" applyNumberFormat="1" applyFont="1" applyFill="1" applyBorder="1" applyAlignment="1" applyProtection="1">
      <alignment horizontal="left" vertical="top" wrapText="1"/>
    </xf>
    <xf numFmtId="43" fontId="43" fillId="0" borderId="41" xfId="4" applyNumberFormat="1" applyFont="1" applyFill="1" applyBorder="1" applyAlignment="1" applyProtection="1">
      <alignment horizontal="left" vertical="top" wrapText="1"/>
    </xf>
    <xf numFmtId="43" fontId="43" fillId="45" borderId="39" xfId="4" applyNumberFormat="1" applyFont="1" applyFill="1" applyBorder="1" applyAlignment="1" applyProtection="1">
      <alignment horizontal="left" vertical="top"/>
    </xf>
    <xf numFmtId="43" fontId="43" fillId="0" borderId="0" xfId="4" applyNumberFormat="1" applyFont="1" applyFill="1" applyBorder="1" applyAlignment="1" applyProtection="1">
      <alignment horizontal="left" vertical="top"/>
    </xf>
    <xf numFmtId="0" fontId="23" fillId="0" borderId="0" xfId="0" applyFont="1" applyAlignment="1">
      <alignment vertical="top" wrapText="1"/>
    </xf>
    <xf numFmtId="0" fontId="27" fillId="8" borderId="0" xfId="37" applyFont="1" applyFill="1" applyAlignment="1" applyProtection="1">
      <alignment vertical="top" wrapText="1"/>
      <protection locked="0"/>
    </xf>
    <xf numFmtId="0" fontId="27" fillId="0" borderId="0" xfId="0" applyFont="1" applyAlignment="1">
      <alignment vertical="top"/>
    </xf>
    <xf numFmtId="0" fontId="25" fillId="0" borderId="0" xfId="37" applyFont="1" applyAlignment="1">
      <alignment vertical="top" wrapText="1"/>
    </xf>
    <xf numFmtId="0" fontId="27" fillId="0" borderId="0" xfId="37" applyFont="1" applyAlignment="1">
      <alignment vertical="top" wrapText="1"/>
    </xf>
    <xf numFmtId="0" fontId="27" fillId="0" borderId="8" xfId="0" applyFont="1" applyBorder="1" applyAlignment="1">
      <alignment vertical="top"/>
    </xf>
    <xf numFmtId="0" fontId="27" fillId="0" borderId="9" xfId="0" applyFont="1" applyBorder="1" applyAlignment="1">
      <alignment vertical="top"/>
    </xf>
    <xf numFmtId="0" fontId="27" fillId="0" borderId="0" xfId="0" applyFont="1" applyAlignment="1">
      <alignment horizontal="left" vertical="top" wrapText="1"/>
    </xf>
    <xf numFmtId="0" fontId="27" fillId="0" borderId="0" xfId="37" applyFont="1" applyAlignment="1">
      <alignment horizontal="left" vertical="top" wrapText="1"/>
    </xf>
    <xf numFmtId="0" fontId="24" fillId="0" borderId="0" xfId="0" applyFont="1" applyAlignment="1">
      <alignment vertical="top"/>
    </xf>
    <xf numFmtId="0" fontId="23" fillId="0" borderId="0" xfId="0" applyFont="1" applyAlignment="1">
      <alignment vertical="top"/>
    </xf>
    <xf numFmtId="0" fontId="29" fillId="0" borderId="0" xfId="0" applyFont="1" applyAlignment="1">
      <alignment vertical="top"/>
    </xf>
    <xf numFmtId="0" fontId="27" fillId="0" borderId="10" xfId="0" applyFont="1" applyBorder="1" applyAlignment="1">
      <alignment vertical="top"/>
    </xf>
    <xf numFmtId="0" fontId="29" fillId="46" borderId="0" xfId="0" applyFont="1" applyFill="1" applyAlignment="1">
      <alignment vertical="top"/>
    </xf>
    <xf numFmtId="0" fontId="30" fillId="0" borderId="29" xfId="0" applyFont="1" applyBorder="1" applyAlignment="1">
      <alignment vertical="top" wrapText="1"/>
    </xf>
    <xf numFmtId="0" fontId="23" fillId="0" borderId="29" xfId="0" applyFont="1" applyBorder="1" applyAlignment="1">
      <alignment horizontal="right" vertical="top" wrapText="1"/>
    </xf>
    <xf numFmtId="0" fontId="30" fillId="0" borderId="29" xfId="0" applyFont="1" applyBorder="1" applyAlignment="1">
      <alignment horizontal="right" vertical="top" wrapText="1"/>
    </xf>
    <xf numFmtId="0" fontId="27" fillId="50" borderId="0" xfId="0" applyFont="1" applyFill="1" applyAlignment="1">
      <alignment vertical="top" wrapText="1"/>
    </xf>
    <xf numFmtId="0" fontId="27" fillId="0" borderId="0" xfId="0" applyFont="1" applyAlignment="1">
      <alignment horizontal="right" vertical="top" wrapText="1"/>
    </xf>
    <xf numFmtId="0" fontId="29" fillId="8" borderId="0" xfId="0" applyFont="1" applyFill="1" applyAlignment="1">
      <alignment vertical="top" wrapText="1"/>
    </xf>
    <xf numFmtId="43" fontId="29" fillId="8" borderId="0" xfId="1" applyFont="1" applyFill="1" applyAlignment="1" applyProtection="1">
      <alignment vertical="top" wrapText="1"/>
    </xf>
    <xf numFmtId="0" fontId="27" fillId="50" borderId="0" xfId="0" applyFont="1" applyFill="1" applyAlignment="1">
      <alignment horizontal="left" vertical="top" wrapText="1"/>
    </xf>
    <xf numFmtId="0" fontId="31" fillId="0" borderId="30" xfId="0" applyFont="1" applyBorder="1" applyAlignment="1">
      <alignment vertical="center" wrapText="1"/>
    </xf>
    <xf numFmtId="0" fontId="31" fillId="0" borderId="36" xfId="0" applyFont="1" applyBorder="1" applyAlignment="1">
      <alignment vertical="center" wrapText="1"/>
    </xf>
    <xf numFmtId="0" fontId="31" fillId="0" borderId="36" xfId="0" applyFont="1" applyBorder="1" applyAlignment="1">
      <alignment horizontal="right" vertical="center" wrapText="1"/>
    </xf>
    <xf numFmtId="0" fontId="25" fillId="0" borderId="36" xfId="0" applyFont="1" applyBorder="1" applyAlignment="1">
      <alignment horizontal="right" vertical="center" wrapText="1"/>
    </xf>
    <xf numFmtId="0" fontId="25" fillId="0" borderId="31" xfId="0" applyFont="1" applyBorder="1" applyAlignment="1">
      <alignment horizontal="right" vertical="top" wrapText="1"/>
    </xf>
    <xf numFmtId="0" fontId="31" fillId="0" borderId="32" xfId="0" applyFont="1" applyBorder="1" applyAlignment="1">
      <alignment vertical="top" wrapText="1"/>
    </xf>
    <xf numFmtId="0" fontId="31" fillId="0" borderId="34" xfId="0" applyFont="1" applyBorder="1" applyAlignment="1">
      <alignment vertical="top" wrapText="1"/>
    </xf>
    <xf numFmtId="0" fontId="30" fillId="0" borderId="37" xfId="0" applyFont="1" applyBorder="1" applyAlignment="1">
      <alignment vertical="top" wrapText="1"/>
    </xf>
    <xf numFmtId="0" fontId="30" fillId="0" borderId="37" xfId="0" applyFont="1" applyBorder="1" applyAlignment="1">
      <alignment horizontal="right" vertical="top" wrapText="1"/>
    </xf>
    <xf numFmtId="0" fontId="29" fillId="0" borderId="0" xfId="0" applyFont="1" applyAlignment="1">
      <alignment vertical="top" wrapText="1"/>
    </xf>
    <xf numFmtId="0" fontId="27" fillId="0" borderId="0" xfId="0" applyFont="1" applyAlignment="1">
      <alignment horizontal="center" vertical="top"/>
    </xf>
    <xf numFmtId="166" fontId="27" fillId="0" borderId="0" xfId="0" applyNumberFormat="1" applyFont="1" applyAlignment="1">
      <alignment horizontal="center" vertical="top"/>
    </xf>
    <xf numFmtId="166" fontId="27" fillId="0" borderId="0" xfId="0" applyNumberFormat="1" applyFont="1" applyAlignment="1">
      <alignment horizontal="center" vertical="top" wrapText="1"/>
    </xf>
    <xf numFmtId="0" fontId="32" fillId="44" borderId="38" xfId="0" applyFont="1" applyFill="1" applyBorder="1" applyAlignment="1">
      <alignment vertical="top" wrapText="1"/>
    </xf>
    <xf numFmtId="0" fontId="27" fillId="44" borderId="38" xfId="0" applyFont="1" applyFill="1" applyBorder="1" applyAlignment="1">
      <alignment vertical="top"/>
    </xf>
    <xf numFmtId="0" fontId="27" fillId="44" borderId="38" xfId="0" applyFont="1" applyFill="1" applyBorder="1" applyAlignment="1">
      <alignment horizontal="center" vertical="top"/>
    </xf>
    <xf numFmtId="166" fontId="29" fillId="44" borderId="38" xfId="0" applyNumberFormat="1" applyFont="1" applyFill="1" applyBorder="1" applyAlignment="1">
      <alignment horizontal="center" vertical="top"/>
    </xf>
    <xf numFmtId="0" fontId="27" fillId="44" borderId="38" xfId="0" applyFont="1" applyFill="1" applyBorder="1" applyAlignment="1">
      <alignment vertical="top" wrapText="1"/>
    </xf>
    <xf numFmtId="0" fontId="29" fillId="44" borderId="38" xfId="0" applyFont="1" applyFill="1" applyBorder="1" applyAlignment="1">
      <alignment vertical="top" wrapText="1"/>
    </xf>
    <xf numFmtId="43" fontId="29" fillId="44" borderId="38" xfId="1" applyFont="1" applyFill="1" applyBorder="1" applyAlignment="1" applyProtection="1">
      <alignment horizontal="center" vertical="top"/>
    </xf>
    <xf numFmtId="0" fontId="29" fillId="44" borderId="38" xfId="0" applyFont="1" applyFill="1" applyBorder="1" applyAlignment="1">
      <alignment horizontal="center" vertical="top" wrapText="1"/>
    </xf>
    <xf numFmtId="0" fontId="29" fillId="44" borderId="38" xfId="0" applyFont="1" applyFill="1" applyBorder="1" applyAlignment="1">
      <alignment horizontal="center" vertical="top"/>
    </xf>
    <xf numFmtId="43" fontId="29" fillId="44" borderId="38" xfId="1" applyFont="1" applyFill="1" applyBorder="1" applyAlignment="1" applyProtection="1">
      <alignment vertical="top" wrapText="1"/>
    </xf>
    <xf numFmtId="0" fontId="23" fillId="0" borderId="36" xfId="0" applyFont="1" applyBorder="1" applyAlignment="1">
      <alignment vertical="top"/>
    </xf>
    <xf numFmtId="0" fontId="27" fillId="41" borderId="36" xfId="0" applyFont="1" applyFill="1" applyBorder="1" applyAlignment="1">
      <alignment vertical="top"/>
    </xf>
    <xf numFmtId="0" fontId="27" fillId="41" borderId="36" xfId="0" applyFont="1" applyFill="1" applyBorder="1" applyAlignment="1">
      <alignment horizontal="center" vertical="top"/>
    </xf>
    <xf numFmtId="0" fontId="27" fillId="41" borderId="36" xfId="0" applyFont="1" applyFill="1" applyBorder="1" applyAlignment="1">
      <alignment vertical="top" wrapText="1"/>
    </xf>
    <xf numFmtId="167" fontId="27" fillId="41" borderId="36" xfId="1" applyNumberFormat="1" applyFont="1" applyFill="1" applyBorder="1" applyAlignment="1" applyProtection="1">
      <alignment vertical="top"/>
    </xf>
    <xf numFmtId="0" fontId="23" fillId="0" borderId="29" xfId="0" applyFont="1" applyBorder="1" applyAlignment="1">
      <alignment vertical="top"/>
    </xf>
    <xf numFmtId="0" fontId="27" fillId="42" borderId="29" xfId="0" applyFont="1" applyFill="1" applyBorder="1" applyAlignment="1">
      <alignment vertical="top"/>
    </xf>
    <xf numFmtId="0" fontId="27" fillId="42" borderId="29" xfId="0" applyFont="1" applyFill="1" applyBorder="1" applyAlignment="1">
      <alignment horizontal="center" vertical="top"/>
    </xf>
    <xf numFmtId="0" fontId="27" fillId="42" borderId="29" xfId="0" applyFont="1" applyFill="1" applyBorder="1" applyAlignment="1">
      <alignment vertical="top" wrapText="1"/>
    </xf>
    <xf numFmtId="167" fontId="27" fillId="42" borderId="29" xfId="1" applyNumberFormat="1" applyFont="1" applyFill="1" applyBorder="1" applyAlignment="1" applyProtection="1">
      <alignment vertical="top"/>
    </xf>
    <xf numFmtId="0" fontId="27" fillId="41" borderId="29" xfId="0" applyFont="1" applyFill="1" applyBorder="1" applyAlignment="1">
      <alignment vertical="top"/>
    </xf>
    <xf numFmtId="0" fontId="27" fillId="41" borderId="29" xfId="0" applyFont="1" applyFill="1" applyBorder="1" applyAlignment="1">
      <alignment horizontal="center" vertical="top"/>
    </xf>
    <xf numFmtId="0" fontId="27" fillId="41" borderId="29" xfId="0" applyFont="1" applyFill="1" applyBorder="1" applyAlignment="1">
      <alignment vertical="top" wrapText="1"/>
    </xf>
    <xf numFmtId="167" fontId="27" fillId="41" borderId="29" xfId="1" applyNumberFormat="1" applyFont="1" applyFill="1" applyBorder="1" applyAlignment="1" applyProtection="1">
      <alignment vertical="top"/>
    </xf>
    <xf numFmtId="0" fontId="23" fillId="0" borderId="29" xfId="0" applyFont="1" applyBorder="1" applyAlignment="1">
      <alignment vertical="top" wrapText="1"/>
    </xf>
    <xf numFmtId="0" fontId="27" fillId="41" borderId="29" xfId="0" applyFont="1" applyFill="1" applyBorder="1" applyAlignment="1">
      <alignment horizontal="center" vertical="top" wrapText="1"/>
    </xf>
    <xf numFmtId="0" fontId="27" fillId="42" borderId="29" xfId="0" quotePrefix="1" applyFont="1" applyFill="1" applyBorder="1" applyAlignment="1">
      <alignment horizontal="center" vertical="top"/>
    </xf>
    <xf numFmtId="0" fontId="25" fillId="0" borderId="29" xfId="0" applyFont="1" applyBorder="1" applyAlignment="1">
      <alignment vertical="top"/>
    </xf>
    <xf numFmtId="0" fontId="27" fillId="41" borderId="29" xfId="0" quotePrefix="1" applyFont="1" applyFill="1" applyBorder="1" applyAlignment="1">
      <alignment horizontal="center" vertical="top"/>
    </xf>
    <xf numFmtId="16" fontId="27" fillId="41" borderId="29" xfId="0" quotePrefix="1" applyNumberFormat="1" applyFont="1" applyFill="1" applyBorder="1" applyAlignment="1">
      <alignment horizontal="center" vertical="top"/>
    </xf>
    <xf numFmtId="167" fontId="27" fillId="0" borderId="0" xfId="1" applyNumberFormat="1" applyFont="1" applyFill="1" applyBorder="1" applyAlignment="1" applyProtection="1">
      <alignment vertical="top"/>
    </xf>
    <xf numFmtId="0" fontId="33" fillId="48" borderId="29" xfId="0" applyFont="1" applyFill="1" applyBorder="1" applyAlignment="1">
      <alignment vertical="top"/>
    </xf>
    <xf numFmtId="167" fontId="27" fillId="0" borderId="26" xfId="1" applyNumberFormat="1" applyFont="1" applyFill="1" applyBorder="1" applyAlignment="1" applyProtection="1">
      <alignment vertical="top"/>
    </xf>
    <xf numFmtId="167" fontId="27" fillId="0" borderId="26" xfId="1" applyNumberFormat="1" applyFont="1" applyBorder="1" applyAlignment="1" applyProtection="1">
      <alignment vertical="top"/>
    </xf>
    <xf numFmtId="0" fontId="25" fillId="39" borderId="1" xfId="0" applyFont="1" applyFill="1" applyBorder="1" applyAlignment="1">
      <alignment vertical="top" wrapText="1"/>
    </xf>
    <xf numFmtId="0" fontId="23" fillId="0" borderId="2" xfId="0" applyFont="1" applyBorder="1" applyAlignment="1">
      <alignment vertical="top" wrapText="1"/>
    </xf>
    <xf numFmtId="0" fontId="27" fillId="0" borderId="2" xfId="0" applyFont="1" applyBorder="1" applyAlignment="1">
      <alignment horizontal="center" vertical="top"/>
    </xf>
    <xf numFmtId="0" fontId="27" fillId="0" borderId="2" xfId="0" applyFont="1" applyBorder="1" applyAlignment="1">
      <alignment horizontal="center" vertical="top" wrapText="1"/>
    </xf>
    <xf numFmtId="0" fontId="27" fillId="0" borderId="2" xfId="0" applyFont="1" applyBorder="1" applyAlignment="1">
      <alignment vertical="top"/>
    </xf>
    <xf numFmtId="0" fontId="23" fillId="0" borderId="22" xfId="0" applyFont="1" applyBorder="1" applyAlignment="1">
      <alignment horizontal="left" vertical="top" wrapText="1"/>
    </xf>
    <xf numFmtId="0" fontId="27" fillId="0" borderId="25" xfId="0" applyFont="1" applyBorder="1" applyAlignment="1">
      <alignment vertical="top"/>
    </xf>
    <xf numFmtId="0" fontId="27" fillId="0" borderId="25" xfId="0" applyFont="1" applyBorder="1" applyAlignment="1">
      <alignment horizontal="center" vertical="top"/>
    </xf>
    <xf numFmtId="0" fontId="27" fillId="40" borderId="25" xfId="0" applyFont="1" applyFill="1" applyBorder="1" applyAlignment="1">
      <alignment horizontal="center" vertical="top"/>
    </xf>
    <xf numFmtId="0" fontId="27" fillId="0" borderId="21" xfId="0" applyFont="1" applyBorder="1" applyAlignment="1">
      <alignment horizontal="left" vertical="top" wrapText="1"/>
    </xf>
    <xf numFmtId="0" fontId="27" fillId="0" borderId="11" xfId="0" applyFont="1" applyBorder="1" applyAlignment="1">
      <alignment vertical="top"/>
    </xf>
    <xf numFmtId="0" fontId="27" fillId="0" borderId="11" xfId="0" applyFont="1" applyBorder="1" applyAlignment="1">
      <alignment horizontal="center" vertical="top"/>
    </xf>
    <xf numFmtId="0" fontId="27" fillId="40" borderId="11" xfId="0" applyFont="1" applyFill="1" applyBorder="1" applyAlignment="1">
      <alignment horizontal="center" vertical="top"/>
    </xf>
    <xf numFmtId="0" fontId="23" fillId="0" borderId="23" xfId="0" applyFont="1" applyBorder="1" applyAlignment="1">
      <alignment horizontal="left" vertical="top" wrapText="1"/>
    </xf>
    <xf numFmtId="0" fontId="27" fillId="0" borderId="12" xfId="0" applyFont="1" applyBorder="1" applyAlignment="1">
      <alignment vertical="top"/>
    </xf>
    <xf numFmtId="0" fontId="27" fillId="0" borderId="12" xfId="0" applyFont="1" applyBorder="1" applyAlignment="1">
      <alignment horizontal="center" vertical="top"/>
    </xf>
    <xf numFmtId="0" fontId="27" fillId="40" borderId="12" xfId="0" applyFont="1" applyFill="1" applyBorder="1" applyAlignment="1">
      <alignment horizontal="center" vertical="top"/>
    </xf>
    <xf numFmtId="167" fontId="27" fillId="0" borderId="0" xfId="1" applyNumberFormat="1" applyFont="1" applyBorder="1" applyAlignment="1" applyProtection="1">
      <alignment vertical="top"/>
    </xf>
    <xf numFmtId="167" fontId="27" fillId="0" borderId="27" xfId="1" applyNumberFormat="1" applyFont="1" applyFill="1" applyBorder="1" applyAlignment="1" applyProtection="1">
      <alignment vertical="top"/>
    </xf>
    <xf numFmtId="167" fontId="27" fillId="0" borderId="27" xfId="1" applyNumberFormat="1" applyFont="1" applyBorder="1" applyAlignment="1" applyProtection="1">
      <alignment vertical="top"/>
    </xf>
    <xf numFmtId="167" fontId="27" fillId="0" borderId="5" xfId="1" applyNumberFormat="1" applyFont="1" applyBorder="1" applyAlignment="1" applyProtection="1">
      <alignment vertical="top"/>
    </xf>
    <xf numFmtId="0" fontId="29" fillId="0" borderId="0" xfId="0" applyFont="1" applyAlignment="1">
      <alignment horizontal="center" vertical="top"/>
    </xf>
    <xf numFmtId="0" fontId="27" fillId="0" borderId="0" xfId="0" applyFont="1" applyAlignment="1">
      <alignment horizontal="center" vertical="top" wrapText="1"/>
    </xf>
    <xf numFmtId="0" fontId="28" fillId="0" borderId="0" xfId="0" applyFont="1" applyAlignment="1">
      <alignment vertical="top"/>
    </xf>
    <xf numFmtId="0" fontId="29" fillId="51" borderId="29" xfId="37" applyFont="1" applyFill="1" applyBorder="1" applyAlignment="1">
      <alignment vertical="top"/>
    </xf>
    <xf numFmtId="0" fontId="27" fillId="51" borderId="29" xfId="37" applyFont="1" applyFill="1" applyBorder="1" applyAlignment="1">
      <alignment vertical="top"/>
    </xf>
    <xf numFmtId="0" fontId="27" fillId="0" borderId="0" xfId="37" applyFont="1" applyAlignment="1">
      <alignment vertical="top"/>
    </xf>
    <xf numFmtId="0" fontId="27" fillId="0" borderId="29" xfId="37" applyFont="1" applyBorder="1" applyAlignment="1">
      <alignment horizontal="left" vertical="top"/>
    </xf>
    <xf numFmtId="0" fontId="27" fillId="0" borderId="29" xfId="37" applyFont="1" applyBorder="1" applyAlignment="1">
      <alignment vertical="top"/>
    </xf>
    <xf numFmtId="0" fontId="34" fillId="0" borderId="29" xfId="37" applyFont="1" applyBorder="1" applyAlignment="1">
      <alignment vertical="top"/>
    </xf>
    <xf numFmtId="0" fontId="27" fillId="0" borderId="0" xfId="37" applyFont="1" applyAlignment="1">
      <alignment horizontal="left" vertical="top"/>
    </xf>
    <xf numFmtId="0" fontId="23" fillId="0" borderId="21" xfId="0" applyFont="1" applyBorder="1" applyAlignment="1">
      <alignment vertical="top"/>
    </xf>
    <xf numFmtId="0" fontId="27" fillId="41" borderId="11" xfId="0" applyFont="1" applyFill="1" applyBorder="1" applyAlignment="1">
      <alignment vertical="top"/>
    </xf>
    <xf numFmtId="0" fontId="27" fillId="41" borderId="8" xfId="0" applyFont="1" applyFill="1" applyBorder="1" applyAlignment="1">
      <alignment horizontal="center" vertical="top"/>
    </xf>
    <xf numFmtId="0" fontId="27" fillId="41" borderId="21" xfId="0" applyFont="1" applyFill="1" applyBorder="1" applyAlignment="1">
      <alignment horizontal="center" vertical="top"/>
    </xf>
    <xf numFmtId="0" fontId="23" fillId="0" borderId="21" xfId="0" applyFont="1" applyBorder="1" applyAlignment="1">
      <alignment vertical="top" wrapText="1"/>
    </xf>
    <xf numFmtId="0" fontId="27" fillId="41" borderId="21" xfId="0" applyFont="1" applyFill="1" applyBorder="1" applyAlignment="1">
      <alignment horizontal="center" vertical="top" wrapText="1"/>
    </xf>
    <xf numFmtId="0" fontId="27" fillId="42" borderId="11" xfId="0" applyFont="1" applyFill="1" applyBorder="1" applyAlignment="1">
      <alignment vertical="top"/>
    </xf>
    <xf numFmtId="0" fontId="27" fillId="42" borderId="8" xfId="0" applyFont="1" applyFill="1" applyBorder="1" applyAlignment="1">
      <alignment horizontal="center" vertical="top"/>
    </xf>
    <xf numFmtId="0" fontId="27" fillId="42" borderId="21" xfId="0" applyFont="1" applyFill="1" applyBorder="1" applyAlignment="1">
      <alignment horizontal="center" vertical="top" wrapText="1"/>
    </xf>
    <xf numFmtId="0" fontId="33" fillId="8" borderId="36" xfId="0" applyFont="1" applyFill="1" applyBorder="1" applyAlignment="1" applyProtection="1">
      <alignment vertical="top"/>
      <protection locked="0"/>
    </xf>
    <xf numFmtId="0" fontId="33" fillId="8" borderId="29" xfId="0" applyFont="1" applyFill="1" applyBorder="1" applyAlignment="1" applyProtection="1">
      <alignment vertical="top"/>
      <protection locked="0"/>
    </xf>
    <xf numFmtId="0" fontId="27" fillId="8" borderId="0" xfId="0" applyFont="1" applyFill="1" applyAlignment="1" applyProtection="1">
      <alignment vertical="top"/>
      <protection locked="0"/>
    </xf>
    <xf numFmtId="0" fontId="27" fillId="8" borderId="6" xfId="0" applyFont="1" applyFill="1" applyBorder="1" applyAlignment="1" applyProtection="1">
      <alignment vertical="top"/>
      <protection locked="0"/>
    </xf>
    <xf numFmtId="0" fontId="37" fillId="0" borderId="0" xfId="0" applyFont="1" applyAlignment="1">
      <alignment vertical="top"/>
    </xf>
    <xf numFmtId="0" fontId="25" fillId="0" borderId="0" xfId="0" applyFont="1" applyAlignment="1">
      <alignment horizontal="center" vertical="center" wrapText="1"/>
    </xf>
    <xf numFmtId="0" fontId="25" fillId="0" borderId="0" xfId="0" applyFont="1" applyAlignment="1">
      <alignment horizontal="center" vertical="center"/>
    </xf>
    <xf numFmtId="0" fontId="23" fillId="0" borderId="0" xfId="0" applyFont="1" applyAlignment="1">
      <alignment horizontal="center" vertical="center"/>
    </xf>
    <xf numFmtId="0" fontId="29" fillId="4" borderId="11" xfId="0" applyFont="1" applyFill="1" applyBorder="1" applyAlignment="1">
      <alignment vertical="top" wrapText="1"/>
    </xf>
    <xf numFmtId="0" fontId="27" fillId="47" borderId="11" xfId="0" applyFont="1" applyFill="1" applyBorder="1" applyAlignment="1">
      <alignment vertical="top" wrapText="1"/>
    </xf>
    <xf numFmtId="0" fontId="27" fillId="5" borderId="0" xfId="0" applyFont="1" applyFill="1" applyAlignment="1">
      <alignment vertical="top" wrapText="1"/>
    </xf>
    <xf numFmtId="0" fontId="28" fillId="47" borderId="11" xfId="0" applyFont="1" applyFill="1" applyBorder="1" applyAlignment="1">
      <alignment vertical="top" wrapText="1"/>
    </xf>
    <xf numFmtId="0" fontId="29" fillId="47" borderId="11" xfId="0" applyFont="1" applyFill="1" applyBorder="1" applyAlignment="1">
      <alignment vertical="top" wrapText="1"/>
    </xf>
    <xf numFmtId="0" fontId="27" fillId="0" borderId="11" xfId="0" applyFont="1" applyBorder="1" applyAlignment="1">
      <alignment vertical="top" wrapText="1"/>
    </xf>
    <xf numFmtId="0" fontId="29" fillId="0" borderId="11" xfId="0" applyFont="1" applyBorder="1" applyAlignment="1">
      <alignment vertical="top" wrapText="1"/>
    </xf>
    <xf numFmtId="167" fontId="27" fillId="0" borderId="11" xfId="0" applyNumberFormat="1" applyFont="1" applyBorder="1" applyAlignment="1">
      <alignment vertical="top" wrapText="1"/>
    </xf>
    <xf numFmtId="0" fontId="29" fillId="5" borderId="0" xfId="0" applyFont="1" applyFill="1" applyAlignment="1">
      <alignment vertical="top" wrapText="1"/>
    </xf>
    <xf numFmtId="0" fontId="38" fillId="0" borderId="0" xfId="0" applyFont="1" applyAlignment="1">
      <alignment vertical="top" wrapText="1"/>
    </xf>
    <xf numFmtId="0" fontId="29" fillId="0" borderId="7" xfId="0" applyFont="1" applyBorder="1" applyAlignment="1">
      <alignment vertical="top" wrapText="1"/>
    </xf>
    <xf numFmtId="43" fontId="27" fillId="46" borderId="0" xfId="1" applyFont="1" applyFill="1" applyBorder="1" applyAlignment="1" applyProtection="1">
      <alignment vertical="top" wrapText="1"/>
    </xf>
    <xf numFmtId="0" fontId="27" fillId="8" borderId="11" xfId="0" applyFont="1" applyFill="1" applyBorder="1" applyAlignment="1" applyProtection="1">
      <alignment vertical="top" wrapText="1"/>
      <protection locked="0"/>
    </xf>
    <xf numFmtId="167" fontId="27" fillId="8" borderId="11" xfId="1" applyNumberFormat="1" applyFont="1" applyFill="1" applyBorder="1" applyAlignment="1" applyProtection="1">
      <alignment vertical="top" wrapText="1"/>
      <protection locked="0"/>
    </xf>
    <xf numFmtId="0" fontId="29" fillId="0" borderId="0" xfId="0" applyFont="1" applyAlignment="1">
      <alignment horizontal="left" vertical="top"/>
    </xf>
    <xf numFmtId="0" fontId="27" fillId="0" borderId="0" xfId="0" applyFont="1" applyAlignment="1">
      <alignment horizontal="left" vertical="top"/>
    </xf>
    <xf numFmtId="43" fontId="27" fillId="0" borderId="0" xfId="1" applyFont="1" applyBorder="1" applyAlignment="1" applyProtection="1">
      <alignment horizontal="left" vertical="top"/>
    </xf>
    <xf numFmtId="44" fontId="27" fillId="0" borderId="0" xfId="2" applyFont="1" applyBorder="1" applyAlignment="1" applyProtection="1">
      <alignment horizontal="left" vertical="top"/>
    </xf>
    <xf numFmtId="0" fontId="29" fillId="0" borderId="0" xfId="0" applyFont="1" applyAlignment="1">
      <alignment horizontal="left" vertical="top" wrapText="1"/>
    </xf>
    <xf numFmtId="0" fontId="29" fillId="0" borderId="39" xfId="0" applyFont="1" applyBorder="1" applyAlignment="1">
      <alignment horizontal="left" vertical="top"/>
    </xf>
    <xf numFmtId="0" fontId="27" fillId="0" borderId="39" xfId="0" applyFont="1" applyBorder="1" applyAlignment="1">
      <alignment horizontal="left" vertical="top" wrapText="1"/>
    </xf>
    <xf numFmtId="0" fontId="29" fillId="0" borderId="44" xfId="0" applyFont="1" applyBorder="1" applyAlignment="1">
      <alignment horizontal="left" vertical="top" wrapText="1"/>
    </xf>
    <xf numFmtId="0" fontId="29" fillId="0" borderId="45" xfId="0" applyFont="1" applyBorder="1" applyAlignment="1">
      <alignment horizontal="left" vertical="top"/>
    </xf>
    <xf numFmtId="0" fontId="29" fillId="0" borderId="45" xfId="0" applyFont="1" applyBorder="1" applyAlignment="1">
      <alignment horizontal="left" vertical="top" wrapText="1"/>
    </xf>
    <xf numFmtId="0" fontId="29" fillId="0" borderId="46" xfId="0" applyFont="1" applyBorder="1" applyAlignment="1">
      <alignment horizontal="left" vertical="top" wrapText="1"/>
    </xf>
    <xf numFmtId="0" fontId="29" fillId="0" borderId="39" xfId="0" applyFont="1" applyBorder="1" applyAlignment="1">
      <alignment horizontal="left" vertical="top" wrapText="1"/>
    </xf>
    <xf numFmtId="0" fontId="27" fillId="0" borderId="39" xfId="0" applyFont="1" applyBorder="1" applyAlignment="1">
      <alignment horizontal="left" vertical="top"/>
    </xf>
    <xf numFmtId="0" fontId="27" fillId="2" borderId="39" xfId="0" applyFont="1" applyFill="1" applyBorder="1" applyAlignment="1">
      <alignment horizontal="left" vertical="top" wrapText="1"/>
    </xf>
    <xf numFmtId="0" fontId="33" fillId="49" borderId="39" xfId="0" applyFont="1" applyFill="1" applyBorder="1" applyAlignment="1">
      <alignment horizontal="left" vertical="top"/>
    </xf>
    <xf numFmtId="44" fontId="43" fillId="45" borderId="39" xfId="4" applyNumberFormat="1" applyFont="1" applyFill="1" applyBorder="1" applyAlignment="1" applyProtection="1">
      <alignment horizontal="left" vertical="top"/>
    </xf>
    <xf numFmtId="0" fontId="23" fillId="2" borderId="39" xfId="0" applyFont="1" applyFill="1" applyBorder="1" applyAlignment="1">
      <alignment horizontal="left" vertical="top" wrapText="1"/>
    </xf>
    <xf numFmtId="0" fontId="23" fillId="0" borderId="39" xfId="0" applyFont="1" applyBorder="1" applyAlignment="1">
      <alignment horizontal="left" vertical="top" wrapText="1"/>
    </xf>
    <xf numFmtId="0" fontId="27" fillId="41" borderId="39" xfId="0" applyFont="1" applyFill="1" applyBorder="1" applyAlignment="1">
      <alignment horizontal="left" vertical="top" wrapText="1"/>
    </xf>
    <xf numFmtId="0" fontId="33" fillId="49" borderId="39" xfId="0" applyFont="1" applyFill="1" applyBorder="1" applyAlignment="1">
      <alignment horizontal="left" vertical="top" wrapText="1"/>
    </xf>
    <xf numFmtId="43" fontId="42" fillId="45" borderId="39" xfId="3" applyNumberFormat="1" applyFont="1" applyFill="1" applyBorder="1" applyAlignment="1" applyProtection="1">
      <alignment horizontal="left" vertical="top" wrapText="1"/>
    </xf>
    <xf numFmtId="43" fontId="42" fillId="0" borderId="0" xfId="3" applyNumberFormat="1" applyFont="1" applyFill="1" applyBorder="1" applyAlignment="1" applyProtection="1">
      <alignment horizontal="left" vertical="top" wrapText="1"/>
    </xf>
    <xf numFmtId="44" fontId="43" fillId="0" borderId="0" xfId="4" applyNumberFormat="1" applyFont="1" applyFill="1" applyBorder="1" applyAlignment="1" applyProtection="1">
      <alignment horizontal="left" vertical="top" wrapText="1"/>
    </xf>
    <xf numFmtId="0" fontId="27" fillId="0" borderId="46" xfId="0" applyFont="1" applyBorder="1" applyAlignment="1">
      <alignment horizontal="left" vertical="top" wrapText="1"/>
    </xf>
    <xf numFmtId="43" fontId="42" fillId="0" borderId="40" xfId="3" applyNumberFormat="1" applyFont="1" applyFill="1" applyBorder="1" applyAlignment="1" applyProtection="1">
      <alignment horizontal="left" vertical="top"/>
    </xf>
    <xf numFmtId="44" fontId="43" fillId="0" borderId="41" xfId="4" applyNumberFormat="1" applyFont="1" applyFill="1" applyBorder="1" applyAlignment="1" applyProtection="1">
      <alignment horizontal="left" vertical="top"/>
    </xf>
    <xf numFmtId="167" fontId="33" fillId="47" borderId="39" xfId="1" applyNumberFormat="1" applyFont="1" applyFill="1" applyBorder="1" applyAlignment="1" applyProtection="1">
      <alignment horizontal="left" vertical="top"/>
    </xf>
    <xf numFmtId="168" fontId="33" fillId="47" borderId="39" xfId="2" applyNumberFormat="1" applyFont="1" applyFill="1" applyBorder="1" applyAlignment="1" applyProtection="1">
      <alignment horizontal="left" vertical="top"/>
    </xf>
    <xf numFmtId="0" fontId="23" fillId="0" borderId="39" xfId="0" applyFont="1" applyBorder="1" applyAlignment="1">
      <alignment horizontal="left" vertical="top"/>
    </xf>
    <xf numFmtId="167" fontId="33" fillId="47" borderId="39" xfId="1" applyNumberFormat="1" applyFont="1" applyFill="1" applyBorder="1" applyAlignment="1" applyProtection="1">
      <alignment horizontal="left" vertical="top" wrapText="1"/>
    </xf>
    <xf numFmtId="44" fontId="43" fillId="45" borderId="39" xfId="4" applyNumberFormat="1" applyFont="1" applyFill="1" applyBorder="1" applyAlignment="1" applyProtection="1">
      <alignment horizontal="left" vertical="top" wrapText="1"/>
    </xf>
    <xf numFmtId="167" fontId="33" fillId="49" borderId="39" xfId="1" applyNumberFormat="1" applyFont="1" applyFill="1" applyBorder="1" applyAlignment="1" applyProtection="1">
      <alignment horizontal="left" vertical="top"/>
    </xf>
    <xf numFmtId="168" fontId="33" fillId="49" borderId="39" xfId="2" applyNumberFormat="1" applyFont="1" applyFill="1" applyBorder="1" applyAlignment="1" applyProtection="1">
      <alignment horizontal="left" vertical="top"/>
    </xf>
    <xf numFmtId="43" fontId="42" fillId="49" borderId="39" xfId="3" applyNumberFormat="1" applyFont="1" applyFill="1" applyBorder="1" applyAlignment="1" applyProtection="1">
      <alignment horizontal="left" vertical="top"/>
    </xf>
    <xf numFmtId="44" fontId="43" fillId="49" borderId="39" xfId="4" applyNumberFormat="1" applyFont="1" applyFill="1" applyBorder="1" applyAlignment="1" applyProtection="1">
      <alignment horizontal="left" vertical="top"/>
    </xf>
    <xf numFmtId="0" fontId="27" fillId="5" borderId="39" xfId="0" applyFont="1" applyFill="1" applyBorder="1" applyAlignment="1">
      <alignment horizontal="left" vertical="top"/>
    </xf>
    <xf numFmtId="0" fontId="27" fillId="5" borderId="39" xfId="0" applyFont="1" applyFill="1" applyBorder="1" applyAlignment="1">
      <alignment horizontal="left" vertical="top" wrapText="1"/>
    </xf>
    <xf numFmtId="0" fontId="27" fillId="0" borderId="40" xfId="0" applyFont="1" applyBorder="1" applyAlignment="1">
      <alignment horizontal="left" vertical="top" wrapText="1"/>
    </xf>
    <xf numFmtId="0" fontId="27" fillId="0" borderId="41" xfId="0" applyFont="1" applyBorder="1" applyAlignment="1">
      <alignment horizontal="left" vertical="top" wrapText="1"/>
    </xf>
    <xf numFmtId="43" fontId="42" fillId="0" borderId="41" xfId="3" applyNumberFormat="1" applyFont="1" applyFill="1" applyBorder="1" applyAlignment="1" applyProtection="1">
      <alignment horizontal="left" vertical="top" wrapText="1"/>
    </xf>
    <xf numFmtId="44" fontId="43" fillId="0" borderId="41" xfId="4" applyNumberFormat="1" applyFont="1" applyFill="1" applyBorder="1" applyAlignment="1" applyProtection="1">
      <alignment horizontal="left" vertical="top" wrapText="1"/>
    </xf>
    <xf numFmtId="43" fontId="42" fillId="40" borderId="39" xfId="3" applyNumberFormat="1" applyFont="1" applyFill="1" applyBorder="1" applyAlignment="1" applyProtection="1">
      <alignment horizontal="left" vertical="top"/>
    </xf>
    <xf numFmtId="0" fontId="36" fillId="0" borderId="0" xfId="0" applyFont="1" applyAlignment="1">
      <alignment horizontal="left" vertical="top" wrapText="1"/>
    </xf>
    <xf numFmtId="44" fontId="43" fillId="0" borderId="0" xfId="4" applyNumberFormat="1" applyFont="1" applyFill="1" applyBorder="1" applyAlignment="1" applyProtection="1">
      <alignment horizontal="left" vertical="top"/>
    </xf>
    <xf numFmtId="0" fontId="29" fillId="0" borderId="11" xfId="0" applyFont="1" applyBorder="1" applyAlignment="1">
      <alignment horizontal="left" vertical="top"/>
    </xf>
    <xf numFmtId="0" fontId="29" fillId="0" borderId="11" xfId="0" applyFont="1" applyBorder="1" applyAlignment="1">
      <alignment horizontal="left" vertical="top" wrapText="1"/>
    </xf>
    <xf numFmtId="43" fontId="42" fillId="0" borderId="0" xfId="3" applyNumberFormat="1" applyFont="1" applyFill="1" applyBorder="1" applyAlignment="1" applyProtection="1">
      <alignment horizontal="left" vertical="top"/>
    </xf>
    <xf numFmtId="0" fontId="29" fillId="0" borderId="42" xfId="0" applyFont="1" applyBorder="1" applyAlignment="1">
      <alignment horizontal="left" vertical="top"/>
    </xf>
    <xf numFmtId="0" fontId="29" fillId="0" borderId="40" xfId="0" applyFont="1" applyBorder="1" applyAlignment="1">
      <alignment horizontal="left" vertical="top" wrapText="1"/>
    </xf>
    <xf numFmtId="0" fontId="29" fillId="0" borderId="41" xfId="0" applyFont="1" applyBorder="1" applyAlignment="1">
      <alignment horizontal="left" vertical="top" wrapText="1"/>
    </xf>
    <xf numFmtId="0" fontId="27" fillId="0" borderId="47" xfId="0" applyFont="1" applyBorder="1" applyAlignment="1">
      <alignment horizontal="left" vertical="top"/>
    </xf>
    <xf numFmtId="43" fontId="42" fillId="0" borderId="40" xfId="3" applyNumberFormat="1" applyFont="1" applyFill="1" applyBorder="1" applyAlignment="1" applyProtection="1">
      <alignment horizontal="left" vertical="top" wrapText="1"/>
    </xf>
    <xf numFmtId="0" fontId="42" fillId="2" borderId="47" xfId="3" applyFont="1" applyBorder="1" applyAlignment="1" applyProtection="1">
      <alignment horizontal="left" vertical="top"/>
    </xf>
    <xf numFmtId="0" fontId="42" fillId="2" borderId="39" xfId="3" applyFont="1" applyBorder="1" applyAlignment="1" applyProtection="1">
      <alignment horizontal="left" vertical="top" wrapText="1"/>
    </xf>
    <xf numFmtId="44" fontId="33" fillId="47" borderId="39" xfId="2" applyFont="1" applyFill="1" applyBorder="1" applyAlignment="1" applyProtection="1">
      <alignment horizontal="left" vertical="top"/>
    </xf>
    <xf numFmtId="0" fontId="27" fillId="0" borderId="43" xfId="0" applyFont="1" applyBorder="1" applyAlignment="1">
      <alignment horizontal="left" vertical="top"/>
    </xf>
    <xf numFmtId="0" fontId="27" fillId="0" borderId="42" xfId="0" applyFont="1" applyBorder="1" applyAlignment="1">
      <alignment horizontal="left" vertical="top"/>
    </xf>
    <xf numFmtId="43" fontId="29" fillId="6" borderId="39" xfId="1" applyFont="1" applyFill="1" applyBorder="1" applyAlignment="1" applyProtection="1">
      <alignment horizontal="left" vertical="top"/>
    </xf>
    <xf numFmtId="44" fontId="29" fillId="6" borderId="39" xfId="2" applyFont="1" applyFill="1" applyBorder="1" applyAlignment="1" applyProtection="1">
      <alignment horizontal="left" vertical="top"/>
    </xf>
    <xf numFmtId="43" fontId="27" fillId="0" borderId="39" xfId="1" applyFont="1" applyBorder="1" applyAlignment="1" applyProtection="1">
      <alignment horizontal="left" vertical="top"/>
    </xf>
    <xf numFmtId="44" fontId="27" fillId="0" borderId="39" xfId="2" applyFont="1" applyBorder="1" applyAlignment="1" applyProtection="1">
      <alignment horizontal="left" vertical="top"/>
    </xf>
    <xf numFmtId="43" fontId="27" fillId="6" borderId="39" xfId="1" applyFont="1" applyFill="1" applyBorder="1" applyAlignment="1" applyProtection="1">
      <alignment horizontal="left" vertical="top"/>
    </xf>
    <xf numFmtId="44" fontId="27" fillId="6" borderId="39" xfId="2" applyFont="1" applyFill="1" applyBorder="1" applyAlignment="1" applyProtection="1">
      <alignment horizontal="left" vertical="top"/>
    </xf>
    <xf numFmtId="0" fontId="42" fillId="2" borderId="39" xfId="3" applyFont="1" applyBorder="1" applyAlignment="1" applyProtection="1">
      <alignment horizontal="left" vertical="top"/>
    </xf>
    <xf numFmtId="0" fontId="42" fillId="2" borderId="43" xfId="3" applyFont="1" applyBorder="1" applyAlignment="1" applyProtection="1">
      <alignment horizontal="left" vertical="top"/>
    </xf>
    <xf numFmtId="14" fontId="42" fillId="2" borderId="39" xfId="3" applyNumberFormat="1" applyFont="1" applyBorder="1" applyAlignment="1" applyProtection="1">
      <alignment horizontal="left" vertical="top" wrapText="1"/>
    </xf>
    <xf numFmtId="43" fontId="27" fillId="8" borderId="39" xfId="1" applyFont="1" applyFill="1" applyBorder="1" applyAlignment="1" applyProtection="1">
      <alignment horizontal="left" vertical="top"/>
      <protection locked="0"/>
    </xf>
    <xf numFmtId="43" fontId="27" fillId="8" borderId="39" xfId="1" applyFont="1" applyFill="1" applyBorder="1" applyAlignment="1" applyProtection="1">
      <alignment horizontal="left" vertical="top" wrapText="1"/>
      <protection locked="0"/>
    </xf>
    <xf numFmtId="168" fontId="33" fillId="8" borderId="39" xfId="2" applyNumberFormat="1" applyFont="1" applyFill="1" applyBorder="1" applyAlignment="1" applyProtection="1">
      <alignment horizontal="left" vertical="top"/>
      <protection locked="0"/>
    </xf>
    <xf numFmtId="168" fontId="33" fillId="8" borderId="39" xfId="2" applyNumberFormat="1" applyFont="1" applyFill="1" applyBorder="1" applyAlignment="1" applyProtection="1">
      <alignment horizontal="left" vertical="top" wrapText="1"/>
      <protection locked="0"/>
    </xf>
    <xf numFmtId="167" fontId="33" fillId="8" borderId="39" xfId="1" applyNumberFormat="1" applyFont="1" applyFill="1" applyBorder="1" applyAlignment="1" applyProtection="1">
      <alignment horizontal="left" vertical="top"/>
      <protection locked="0"/>
    </xf>
    <xf numFmtId="44" fontId="33" fillId="8" borderId="39" xfId="2" applyFont="1" applyFill="1" applyBorder="1" applyAlignment="1" applyProtection="1">
      <alignment horizontal="left" vertical="top"/>
      <protection locked="0"/>
    </xf>
    <xf numFmtId="10" fontId="37" fillId="52" borderId="39" xfId="3" applyNumberFormat="1" applyFont="1" applyFill="1" applyBorder="1" applyAlignment="1" applyProtection="1">
      <alignment horizontal="left" vertical="top"/>
      <protection locked="0"/>
    </xf>
    <xf numFmtId="0" fontId="27" fillId="0" borderId="0" xfId="0" applyFont="1"/>
    <xf numFmtId="0" fontId="23" fillId="0" borderId="0" xfId="0" applyFont="1"/>
    <xf numFmtId="0" fontId="25" fillId="0" borderId="30" xfId="0" applyFont="1" applyBorder="1" applyAlignment="1">
      <alignment horizontal="left" vertical="top"/>
    </xf>
    <xf numFmtId="0" fontId="23" fillId="0" borderId="31" xfId="0" applyFont="1" applyBorder="1"/>
    <xf numFmtId="0" fontId="25" fillId="0" borderId="32" xfId="0" applyFont="1" applyBorder="1" applyAlignment="1">
      <alignment vertical="center"/>
    </xf>
    <xf numFmtId="0" fontId="25" fillId="0" borderId="33" xfId="0" applyFont="1" applyBorder="1" applyAlignment="1">
      <alignment horizontal="right" vertical="center"/>
    </xf>
    <xf numFmtId="0" fontId="23" fillId="0" borderId="33" xfId="0" applyFont="1" applyBorder="1" applyAlignment="1">
      <alignment horizontal="right" vertical="center"/>
    </xf>
    <xf numFmtId="0" fontId="41" fillId="0" borderId="0" xfId="0" applyFont="1" applyAlignment="1">
      <alignment wrapText="1"/>
    </xf>
    <xf numFmtId="0" fontId="25" fillId="0" borderId="34" xfId="0" applyFont="1" applyBorder="1" applyAlignment="1">
      <alignment vertical="center"/>
    </xf>
    <xf numFmtId="3" fontId="25" fillId="0" borderId="35" xfId="0" applyNumberFormat="1" applyFont="1" applyBorder="1" applyAlignment="1">
      <alignment horizontal="right" vertical="center" wrapText="1"/>
    </xf>
    <xf numFmtId="3" fontId="29" fillId="46" borderId="0" xfId="0" applyNumberFormat="1" applyFont="1" applyFill="1"/>
    <xf numFmtId="0" fontId="29" fillId="46" borderId="0" xfId="0" applyFont="1" applyFill="1"/>
    <xf numFmtId="0" fontId="27" fillId="46" borderId="0" xfId="0" applyFont="1" applyFill="1"/>
    <xf numFmtId="0" fontId="25" fillId="0" borderId="0" xfId="0" applyFont="1" applyAlignment="1">
      <alignment vertical="center"/>
    </xf>
    <xf numFmtId="3" fontId="25" fillId="0" borderId="0" xfId="0" applyNumberFormat="1" applyFont="1" applyAlignment="1">
      <alignment horizontal="right" vertical="center" wrapText="1"/>
    </xf>
    <xf numFmtId="0" fontId="25" fillId="0" borderId="30" xfId="0" applyFont="1" applyBorder="1"/>
    <xf numFmtId="0" fontId="23" fillId="40" borderId="32" xfId="37" applyFont="1" applyFill="1" applyBorder="1"/>
    <xf numFmtId="0" fontId="23" fillId="40" borderId="33" xfId="37" applyFont="1" applyFill="1" applyBorder="1" applyAlignment="1">
      <alignment horizontal="right"/>
    </xf>
    <xf numFmtId="0" fontId="23" fillId="0" borderId="32" xfId="37" applyFont="1" applyBorder="1"/>
    <xf numFmtId="0" fontId="23" fillId="0" borderId="33" xfId="37" applyFont="1" applyBorder="1"/>
    <xf numFmtId="0" fontId="25" fillId="0" borderId="34" xfId="0" applyFont="1" applyBorder="1"/>
    <xf numFmtId="0" fontId="25" fillId="0" borderId="35" xfId="0" applyFont="1" applyBorder="1"/>
    <xf numFmtId="0" fontId="25" fillId="0" borderId="0" xfId="0" applyFont="1"/>
    <xf numFmtId="0" fontId="24" fillId="0" borderId="0" xfId="0" applyFont="1"/>
    <xf numFmtId="0" fontId="24" fillId="0" borderId="30" xfId="0" applyFont="1" applyBorder="1"/>
    <xf numFmtId="0" fontId="24" fillId="0" borderId="31" xfId="0" applyFont="1" applyBorder="1"/>
    <xf numFmtId="0" fontId="23" fillId="0" borderId="32" xfId="0" applyFont="1" applyBorder="1"/>
    <xf numFmtId="0" fontId="23" fillId="0" borderId="33" xfId="0" applyFont="1" applyBorder="1"/>
    <xf numFmtId="3" fontId="25" fillId="0" borderId="33" xfId="0" applyNumberFormat="1" applyFont="1" applyBorder="1" applyAlignment="1">
      <alignment wrapText="1"/>
    </xf>
    <xf numFmtId="0" fontId="23" fillId="0" borderId="33" xfId="0" applyFont="1" applyBorder="1" applyAlignment="1">
      <alignment wrapText="1"/>
    </xf>
    <xf numFmtId="0" fontId="23" fillId="0" borderId="34" xfId="0" applyFont="1" applyBorder="1"/>
    <xf numFmtId="0" fontId="23" fillId="0" borderId="35" xfId="0" applyFont="1" applyBorder="1" applyAlignment="1">
      <alignment wrapText="1"/>
    </xf>
    <xf numFmtId="0" fontId="27" fillId="8" borderId="29" xfId="0" applyFont="1" applyFill="1" applyBorder="1" applyAlignment="1" applyProtection="1">
      <alignment horizontal="right" vertical="top" wrapText="1"/>
      <protection locked="0"/>
    </xf>
    <xf numFmtId="0" fontId="27" fillId="8" borderId="37" xfId="0" applyFont="1" applyFill="1" applyBorder="1" applyAlignment="1" applyProtection="1">
      <alignment horizontal="right" vertical="top" wrapText="1"/>
      <protection locked="0"/>
    </xf>
    <xf numFmtId="0" fontId="42" fillId="2" borderId="39" xfId="3" applyFont="1" applyBorder="1" applyAlignment="1" applyProtection="1">
      <alignment horizontal="left" vertical="top" wrapText="1"/>
      <protection locked="0"/>
    </xf>
    <xf numFmtId="0" fontId="27" fillId="0" borderId="11" xfId="0" applyFont="1" applyBorder="1" applyAlignment="1" applyProtection="1">
      <alignment vertical="top" wrapText="1"/>
      <protection locked="0"/>
    </xf>
    <xf numFmtId="167" fontId="27" fillId="0" borderId="11" xfId="1" applyNumberFormat="1" applyFont="1" applyFill="1" applyBorder="1" applyAlignment="1" applyProtection="1">
      <alignment vertical="top" wrapText="1"/>
      <protection locked="0"/>
    </xf>
    <xf numFmtId="0" fontId="27" fillId="41" borderId="39" xfId="0" applyFont="1" applyFill="1" applyBorder="1" applyAlignment="1" applyProtection="1">
      <alignment horizontal="left" vertical="top" wrapText="1"/>
      <protection locked="0"/>
    </xf>
    <xf numFmtId="0" fontId="27" fillId="2" borderId="39" xfId="0" applyFont="1" applyFill="1" applyBorder="1" applyAlignment="1" applyProtection="1">
      <alignment horizontal="left" vertical="top" wrapText="1"/>
      <protection locked="0"/>
    </xf>
    <xf numFmtId="0" fontId="23" fillId="2" borderId="39" xfId="0" applyFont="1" applyFill="1" applyBorder="1" applyAlignment="1" applyProtection="1">
      <alignment horizontal="left" vertical="top" wrapText="1"/>
      <protection locked="0"/>
    </xf>
    <xf numFmtId="0" fontId="42" fillId="2" borderId="39" xfId="3" applyFont="1" applyBorder="1" applyAlignment="1" applyProtection="1">
      <alignment horizontal="left" vertical="top"/>
      <protection locked="0"/>
    </xf>
    <xf numFmtId="0" fontId="27" fillId="41" borderId="36" xfId="0" applyFont="1" applyFill="1" applyBorder="1" applyAlignment="1" applyProtection="1">
      <alignment vertical="top"/>
      <protection locked="0"/>
    </xf>
    <xf numFmtId="0" fontId="27" fillId="42" borderId="29" xfId="0" applyFont="1" applyFill="1" applyBorder="1" applyAlignment="1" applyProtection="1">
      <alignment vertical="top"/>
      <protection locked="0"/>
    </xf>
    <xf numFmtId="0" fontId="27" fillId="41" borderId="29" xfId="0" applyFont="1" applyFill="1" applyBorder="1" applyAlignment="1" applyProtection="1">
      <alignment vertical="top"/>
      <protection locked="0"/>
    </xf>
    <xf numFmtId="43" fontId="27" fillId="48" borderId="0" xfId="1" applyFont="1" applyFill="1" applyBorder="1" applyAlignment="1" applyProtection="1">
      <alignment vertical="top"/>
      <protection locked="0"/>
    </xf>
    <xf numFmtId="0" fontId="27" fillId="48" borderId="0" xfId="0" applyFont="1" applyFill="1" applyAlignment="1" applyProtection="1">
      <alignment vertical="top"/>
      <protection locked="0"/>
    </xf>
    <xf numFmtId="43" fontId="27" fillId="48" borderId="6" xfId="1" applyFont="1" applyFill="1" applyBorder="1" applyAlignment="1" applyProtection="1">
      <alignment vertical="top"/>
      <protection locked="0"/>
    </xf>
    <xf numFmtId="0" fontId="27" fillId="48" borderId="6" xfId="0" applyFont="1" applyFill="1" applyBorder="1" applyAlignment="1" applyProtection="1">
      <alignment vertical="top"/>
      <protection locked="0"/>
    </xf>
    <xf numFmtId="0" fontId="23" fillId="5" borderId="0" xfId="0" applyFont="1" applyFill="1" applyAlignment="1">
      <alignment vertical="center" wrapText="1"/>
    </xf>
    <xf numFmtId="0" fontId="29" fillId="53" borderId="0" xfId="0" applyFont="1" applyFill="1" applyAlignment="1">
      <alignment vertical="center" wrapText="1"/>
    </xf>
    <xf numFmtId="0" fontId="27" fillId="0" borderId="0" xfId="0" applyFont="1" applyAlignment="1">
      <alignment horizontal="center" vertical="center"/>
    </xf>
    <xf numFmtId="0" fontId="30" fillId="5" borderId="49" xfId="0" applyFont="1" applyFill="1" applyBorder="1" applyAlignment="1">
      <alignment vertical="center" wrapText="1"/>
    </xf>
    <xf numFmtId="0" fontId="30" fillId="5" borderId="0" xfId="0" applyFont="1" applyFill="1" applyAlignment="1">
      <alignment vertical="center" wrapText="1"/>
    </xf>
    <xf numFmtId="0" fontId="27" fillId="5" borderId="0" xfId="0" applyFont="1" applyFill="1" applyAlignment="1">
      <alignment horizontal="center" vertical="top" wrapText="1"/>
    </xf>
    <xf numFmtId="0" fontId="32" fillId="5" borderId="0" xfId="0" applyFont="1" applyFill="1" applyAlignment="1">
      <alignment horizontal="center" vertical="top" wrapText="1"/>
    </xf>
    <xf numFmtId="0" fontId="27" fillId="5" borderId="0" xfId="0" applyFont="1" applyFill="1" applyAlignment="1">
      <alignment vertical="center" wrapText="1"/>
    </xf>
    <xf numFmtId="0" fontId="27" fillId="5" borderId="49" xfId="0" applyFont="1" applyFill="1" applyBorder="1" applyAlignment="1">
      <alignment horizontal="center" vertical="center" wrapText="1"/>
    </xf>
    <xf numFmtId="0" fontId="32" fillId="5" borderId="49" xfId="0" applyFont="1" applyFill="1" applyBorder="1" applyAlignment="1">
      <alignment horizontal="center" vertical="center" wrapText="1"/>
    </xf>
    <xf numFmtId="0" fontId="27" fillId="5" borderId="0" xfId="0" applyFont="1" applyFill="1" applyAlignment="1">
      <alignment horizontal="center" vertical="center" wrapText="1"/>
    </xf>
    <xf numFmtId="0" fontId="32" fillId="5" borderId="0" xfId="0" applyFont="1" applyFill="1" applyAlignment="1">
      <alignment horizontal="center" vertical="center" wrapText="1"/>
    </xf>
    <xf numFmtId="0" fontId="36" fillId="5" borderId="0" xfId="0" applyFont="1" applyFill="1" applyAlignment="1">
      <alignment vertical="center" wrapText="1"/>
    </xf>
    <xf numFmtId="0" fontId="48" fillId="5" borderId="0" xfId="0" applyFont="1" applyFill="1" applyAlignment="1">
      <alignment vertical="center" wrapText="1"/>
    </xf>
    <xf numFmtId="0" fontId="27" fillId="5" borderId="0" xfId="0" applyFont="1" applyFill="1"/>
    <xf numFmtId="0" fontId="49" fillId="5" borderId="0" xfId="0" applyFont="1" applyFill="1" applyAlignment="1">
      <alignment vertical="center" wrapText="1"/>
    </xf>
    <xf numFmtId="0" fontId="32" fillId="5" borderId="0" xfId="0" applyFont="1" applyFill="1" applyAlignment="1">
      <alignment horizontal="center" vertical="center"/>
    </xf>
    <xf numFmtId="0" fontId="32" fillId="0" borderId="0" xfId="0" applyFont="1" applyAlignment="1">
      <alignment horizontal="center" vertical="center"/>
    </xf>
    <xf numFmtId="0" fontId="30" fillId="5" borderId="53" xfId="0" applyFont="1" applyFill="1" applyBorder="1" applyAlignment="1">
      <alignment vertical="center" wrapText="1"/>
    </xf>
    <xf numFmtId="0" fontId="27" fillId="5" borderId="53" xfId="0" applyFont="1" applyFill="1" applyBorder="1" applyAlignment="1">
      <alignment horizontal="center" vertical="top" wrapText="1"/>
    </xf>
    <xf numFmtId="0" fontId="32" fillId="5" borderId="53" xfId="0" applyFont="1" applyFill="1" applyBorder="1" applyAlignment="1">
      <alignment horizontal="center" vertical="top" wrapText="1"/>
    </xf>
    <xf numFmtId="0" fontId="27" fillId="5" borderId="53" xfId="0" applyFont="1" applyFill="1" applyBorder="1" applyAlignment="1">
      <alignment vertical="center" wrapText="1"/>
    </xf>
    <xf numFmtId="0" fontId="27" fillId="5" borderId="58" xfId="0" applyFont="1" applyFill="1" applyBorder="1" applyAlignment="1">
      <alignment vertical="top" wrapText="1"/>
    </xf>
    <xf numFmtId="0" fontId="27" fillId="5" borderId="58" xfId="0" applyFont="1" applyFill="1" applyBorder="1" applyAlignment="1">
      <alignment horizontal="center" vertical="top" wrapText="1"/>
    </xf>
    <xf numFmtId="0" fontId="32" fillId="5" borderId="58" xfId="0" applyFont="1" applyFill="1" applyBorder="1" applyAlignment="1">
      <alignment horizontal="center" vertical="top" wrapText="1"/>
    </xf>
    <xf numFmtId="0" fontId="27" fillId="5" borderId="58" xfId="0" applyFont="1" applyFill="1" applyBorder="1" applyAlignment="1">
      <alignment vertical="center" wrapText="1"/>
    </xf>
    <xf numFmtId="0" fontId="27" fillId="5" borderId="53" xfId="0" applyFont="1" applyFill="1" applyBorder="1" applyAlignment="1">
      <alignment horizontal="center" vertical="center" wrapText="1"/>
    </xf>
    <xf numFmtId="0" fontId="32" fillId="5" borderId="53" xfId="0" applyFont="1" applyFill="1" applyBorder="1" applyAlignment="1">
      <alignment horizontal="center" vertical="center" wrapText="1"/>
    </xf>
    <xf numFmtId="0" fontId="29" fillId="5" borderId="57" xfId="0" applyFont="1" applyFill="1" applyBorder="1" applyAlignment="1">
      <alignment vertical="center" wrapText="1"/>
    </xf>
    <xf numFmtId="0" fontId="27" fillId="5" borderId="58" xfId="0" applyFont="1" applyFill="1" applyBorder="1" applyAlignment="1">
      <alignment horizontal="center" vertical="center" wrapText="1"/>
    </xf>
    <xf numFmtId="0" fontId="32" fillId="5" borderId="58" xfId="0" applyFont="1" applyFill="1" applyBorder="1" applyAlignment="1">
      <alignment horizontal="center" vertical="center" wrapText="1"/>
    </xf>
    <xf numFmtId="0" fontId="30" fillId="5" borderId="58" xfId="0" applyFont="1" applyFill="1" applyBorder="1" applyAlignment="1">
      <alignment vertical="center" wrapText="1"/>
    </xf>
    <xf numFmtId="0" fontId="29" fillId="5" borderId="52" xfId="0" applyFont="1" applyFill="1" applyBorder="1"/>
    <xf numFmtId="0" fontId="29" fillId="5" borderId="55" xfId="0" applyFont="1" applyFill="1" applyBorder="1"/>
    <xf numFmtId="0" fontId="29" fillId="5" borderId="57" xfId="0" applyFont="1" applyFill="1" applyBorder="1"/>
    <xf numFmtId="0" fontId="23" fillId="5" borderId="58" xfId="0" applyFont="1" applyFill="1" applyBorder="1" applyAlignment="1">
      <alignment vertical="center" wrapText="1"/>
    </xf>
    <xf numFmtId="0" fontId="32" fillId="5" borderId="53" xfId="0" applyFont="1" applyFill="1" applyBorder="1" applyAlignment="1">
      <alignment horizontal="center" vertical="center"/>
    </xf>
    <xf numFmtId="0" fontId="32" fillId="5" borderId="58" xfId="0" applyFont="1" applyFill="1" applyBorder="1" applyAlignment="1">
      <alignment horizontal="center" vertical="center"/>
    </xf>
    <xf numFmtId="0" fontId="30" fillId="5" borderId="53" xfId="0" applyFont="1" applyFill="1" applyBorder="1" applyAlignment="1" applyProtection="1">
      <alignment vertical="center" wrapText="1"/>
      <protection locked="0"/>
    </xf>
    <xf numFmtId="0" fontId="27" fillId="5" borderId="53" xfId="0" applyFont="1" applyFill="1" applyBorder="1" applyAlignment="1" applyProtection="1">
      <alignment vertical="center" wrapText="1"/>
      <protection locked="0"/>
    </xf>
    <xf numFmtId="0" fontId="30" fillId="5" borderId="0" xfId="0" applyFont="1" applyFill="1" applyAlignment="1" applyProtection="1">
      <alignment vertical="center" wrapText="1"/>
      <protection locked="0"/>
    </xf>
    <xf numFmtId="0" fontId="27" fillId="5" borderId="0" xfId="0" applyFont="1" applyFill="1" applyAlignment="1" applyProtection="1">
      <alignment vertical="center" wrapText="1"/>
      <protection locked="0"/>
    </xf>
    <xf numFmtId="0" fontId="27" fillId="5" borderId="58" xfId="0" applyFont="1" applyFill="1" applyBorder="1" applyAlignment="1" applyProtection="1">
      <alignment vertical="center" wrapText="1"/>
      <protection locked="0"/>
    </xf>
    <xf numFmtId="0" fontId="27" fillId="5" borderId="59" xfId="0" applyFont="1" applyFill="1" applyBorder="1" applyAlignment="1" applyProtection="1">
      <alignment vertical="center" wrapText="1"/>
      <protection locked="0"/>
    </xf>
    <xf numFmtId="0" fontId="27" fillId="5" borderId="58" xfId="0" applyFont="1" applyFill="1" applyBorder="1" applyAlignment="1" applyProtection="1">
      <alignment vertical="top" wrapText="1"/>
      <protection locked="0"/>
    </xf>
    <xf numFmtId="0" fontId="27" fillId="5" borderId="0" xfId="0" applyFont="1" applyFill="1" applyAlignment="1" applyProtection="1">
      <alignment vertical="top" wrapText="1"/>
      <protection locked="0"/>
    </xf>
    <xf numFmtId="0" fontId="30" fillId="5" borderId="49" xfId="0" applyFont="1" applyFill="1" applyBorder="1" applyAlignment="1" applyProtection="1">
      <alignment vertical="center" wrapText="1"/>
      <protection locked="0"/>
    </xf>
    <xf numFmtId="0" fontId="27" fillId="5" borderId="49" xfId="0" applyFont="1" applyFill="1" applyBorder="1" applyAlignment="1" applyProtection="1">
      <alignment vertical="center" wrapText="1"/>
      <protection locked="0"/>
    </xf>
    <xf numFmtId="0" fontId="23" fillId="5" borderId="53" xfId="0" applyFont="1" applyFill="1" applyBorder="1" applyAlignment="1" applyProtection="1">
      <alignment vertical="center" wrapText="1"/>
      <protection locked="0"/>
    </xf>
    <xf numFmtId="0" fontId="27" fillId="5" borderId="53" xfId="0" applyFont="1" applyFill="1" applyBorder="1" applyProtection="1">
      <protection locked="0"/>
    </xf>
    <xf numFmtId="0" fontId="27" fillId="5" borderId="54" xfId="0" applyFont="1" applyFill="1" applyBorder="1" applyProtection="1">
      <protection locked="0"/>
    </xf>
    <xf numFmtId="0" fontId="23" fillId="5" borderId="0" xfId="0" applyFont="1" applyFill="1" applyAlignment="1" applyProtection="1">
      <alignment vertical="center" wrapText="1"/>
      <protection locked="0"/>
    </xf>
    <xf numFmtId="0" fontId="27" fillId="5" borderId="0" xfId="0" applyFont="1" applyFill="1" applyProtection="1">
      <protection locked="0"/>
    </xf>
    <xf numFmtId="0" fontId="27" fillId="5" borderId="56" xfId="0" applyFont="1" applyFill="1" applyBorder="1" applyProtection="1">
      <protection locked="0"/>
    </xf>
    <xf numFmtId="0" fontId="23" fillId="5" borderId="58" xfId="0" applyFont="1" applyFill="1" applyBorder="1" applyAlignment="1" applyProtection="1">
      <alignment vertical="center" wrapText="1"/>
      <protection locked="0"/>
    </xf>
    <xf numFmtId="0" fontId="27" fillId="5" borderId="58" xfId="0" applyFont="1" applyFill="1" applyBorder="1" applyProtection="1">
      <protection locked="0"/>
    </xf>
    <xf numFmtId="0" fontId="27" fillId="5" borderId="59" xfId="0" applyFont="1" applyFill="1" applyBorder="1" applyProtection="1">
      <protection locked="0"/>
    </xf>
    <xf numFmtId="0" fontId="27" fillId="5" borderId="51" xfId="0" applyFont="1" applyFill="1" applyBorder="1" applyProtection="1">
      <protection locked="0"/>
    </xf>
    <xf numFmtId="0" fontId="0" fillId="45" borderId="0" xfId="0" applyFill="1"/>
    <xf numFmtId="0" fontId="0" fillId="41" borderId="0" xfId="0" applyFill="1"/>
    <xf numFmtId="0" fontId="29" fillId="0" borderId="0" xfId="0" applyFont="1"/>
    <xf numFmtId="0" fontId="51" fillId="0" borderId="61" xfId="51" applyFont="1" applyBorder="1" applyAlignment="1">
      <alignment horizontal="justify" vertical="center" wrapText="1"/>
    </xf>
    <xf numFmtId="0" fontId="29" fillId="0" borderId="61" xfId="0" applyFont="1" applyBorder="1" applyAlignment="1">
      <alignment horizontal="justify" vertical="center" wrapText="1"/>
    </xf>
    <xf numFmtId="0" fontId="29" fillId="0" borderId="62" xfId="0" applyFont="1" applyBorder="1" applyAlignment="1">
      <alignment horizontal="justify" vertical="center" wrapText="1"/>
    </xf>
    <xf numFmtId="0" fontId="27" fillId="0" borderId="61" xfId="0" applyFont="1" applyBorder="1" applyAlignment="1">
      <alignment horizontal="justify" vertical="center" wrapText="1"/>
    </xf>
    <xf numFmtId="0" fontId="27" fillId="0" borderId="62" xfId="0" applyFont="1" applyBorder="1" applyAlignment="1">
      <alignment horizontal="justify" vertical="center" wrapText="1"/>
    </xf>
    <xf numFmtId="0" fontId="29" fillId="53" borderId="0" xfId="0" applyFont="1" applyFill="1" applyAlignment="1">
      <alignment vertical="center" wrapText="1" readingOrder="1"/>
    </xf>
    <xf numFmtId="0" fontId="30" fillId="5" borderId="53" xfId="0" applyFont="1" applyFill="1" applyBorder="1" applyAlignment="1">
      <alignment vertical="center" wrapText="1" readingOrder="1"/>
    </xf>
    <xf numFmtId="0" fontId="30" fillId="5" borderId="0" xfId="0" applyFont="1" applyFill="1" applyAlignment="1">
      <alignment vertical="center" wrapText="1" readingOrder="1"/>
    </xf>
    <xf numFmtId="0" fontId="27" fillId="5" borderId="0" xfId="0" applyFont="1" applyFill="1" applyAlignment="1">
      <alignment vertical="center" wrapText="1" readingOrder="1"/>
    </xf>
    <xf numFmtId="0" fontId="27" fillId="5" borderId="0" xfId="0" applyFont="1" applyFill="1" applyAlignment="1">
      <alignment vertical="top" wrapText="1" readingOrder="1"/>
    </xf>
    <xf numFmtId="0" fontId="27" fillId="5" borderId="58" xfId="0" applyFont="1" applyFill="1" applyBorder="1" applyAlignment="1">
      <alignment vertical="top" wrapText="1" readingOrder="1"/>
    </xf>
    <xf numFmtId="0" fontId="27" fillId="5" borderId="53" xfId="0" applyFont="1" applyFill="1" applyBorder="1" applyAlignment="1">
      <alignment vertical="center" wrapText="1" readingOrder="1"/>
    </xf>
    <xf numFmtId="0" fontId="23" fillId="5" borderId="58" xfId="0" applyFont="1" applyFill="1" applyBorder="1" applyAlignment="1">
      <alignment vertical="center" wrapText="1" readingOrder="1"/>
    </xf>
    <xf numFmtId="0" fontId="27" fillId="0" borderId="0" xfId="0" applyFont="1" applyAlignment="1">
      <alignment wrapText="1" readingOrder="1"/>
    </xf>
    <xf numFmtId="165" fontId="29" fillId="6" borderId="39" xfId="1" applyNumberFormat="1" applyFont="1" applyFill="1" applyBorder="1" applyAlignment="1" applyProtection="1">
      <alignment horizontal="left" vertical="top"/>
    </xf>
    <xf numFmtId="0" fontId="52" fillId="0" borderId="31" xfId="37" applyFont="1" applyBorder="1" applyAlignment="1">
      <alignment vertical="center" wrapText="1"/>
    </xf>
    <xf numFmtId="0" fontId="27" fillId="0" borderId="0" xfId="0" applyFont="1" applyProtection="1">
      <protection locked="0"/>
    </xf>
    <xf numFmtId="0" fontId="38" fillId="0" borderId="11" xfId="0" applyFont="1" applyBorder="1" applyAlignment="1" applyProtection="1">
      <alignment vertical="top" wrapText="1"/>
      <protection locked="0"/>
    </xf>
    <xf numFmtId="0" fontId="27" fillId="0" borderId="0" xfId="0" applyFont="1" applyAlignment="1" applyProtection="1">
      <alignment horizontal="left" vertical="top"/>
      <protection locked="0"/>
    </xf>
    <xf numFmtId="0" fontId="23" fillId="0" borderId="0" xfId="0" applyFont="1" applyAlignment="1">
      <alignment vertical="top" wrapText="1"/>
    </xf>
    <xf numFmtId="0" fontId="27" fillId="0" borderId="0" xfId="0" applyFont="1" applyAlignment="1">
      <alignment vertical="top" wrapText="1"/>
    </xf>
    <xf numFmtId="0" fontId="28" fillId="0" borderId="0" xfId="0" applyFont="1" applyAlignment="1">
      <alignment vertical="top" wrapText="1"/>
    </xf>
    <xf numFmtId="0" fontId="25" fillId="0" borderId="0" xfId="0" applyFont="1" applyAlignment="1">
      <alignment vertical="top" wrapText="1"/>
    </xf>
    <xf numFmtId="0" fontId="29" fillId="0" borderId="0" xfId="0" applyFont="1" applyAlignment="1">
      <alignment vertical="top"/>
    </xf>
    <xf numFmtId="0" fontId="2" fillId="0" borderId="0" xfId="0" applyFont="1" applyAlignment="1">
      <alignment vertical="top"/>
    </xf>
    <xf numFmtId="0" fontId="29" fillId="0" borderId="0" xfId="0" applyFont="1" applyAlignment="1">
      <alignment vertical="top" wrapText="1"/>
    </xf>
    <xf numFmtId="43" fontId="29" fillId="44" borderId="38" xfId="1" applyFont="1" applyFill="1" applyBorder="1" applyAlignment="1" applyProtection="1">
      <alignment horizontal="center" vertical="top" wrapText="1"/>
    </xf>
    <xf numFmtId="0" fontId="29" fillId="44" borderId="38" xfId="0" applyFont="1" applyFill="1" applyBorder="1" applyAlignment="1">
      <alignment horizontal="center" vertical="top"/>
    </xf>
    <xf numFmtId="0" fontId="29" fillId="44" borderId="38" xfId="0" applyFont="1" applyFill="1" applyBorder="1" applyAlignment="1">
      <alignment horizontal="center" vertical="top" wrapText="1"/>
    </xf>
    <xf numFmtId="49" fontId="29" fillId="44" borderId="38" xfId="0" applyNumberFormat="1" applyFont="1" applyFill="1" applyBorder="1" applyAlignment="1">
      <alignment horizontal="center" vertical="top" wrapText="1"/>
    </xf>
    <xf numFmtId="0" fontId="27" fillId="41" borderId="24" xfId="0" applyFont="1" applyFill="1" applyBorder="1" applyAlignment="1">
      <alignment vertical="top"/>
    </xf>
    <xf numFmtId="0" fontId="27" fillId="0" borderId="0" xfId="0" applyFont="1" applyAlignment="1">
      <alignment vertical="top"/>
    </xf>
    <xf numFmtId="0" fontId="30" fillId="0" borderId="28" xfId="0" applyFont="1" applyBorder="1" applyAlignment="1">
      <alignment vertical="top" wrapText="1"/>
    </xf>
    <xf numFmtId="0" fontId="27" fillId="0" borderId="28" xfId="0" applyFont="1" applyBorder="1" applyAlignment="1">
      <alignment vertical="top" wrapText="1"/>
    </xf>
    <xf numFmtId="0" fontId="27" fillId="42" borderId="24" xfId="0" applyFont="1" applyFill="1" applyBorder="1" applyAlignment="1">
      <alignment vertical="top"/>
    </xf>
    <xf numFmtId="0" fontId="35" fillId="44" borderId="38" xfId="0" applyFont="1" applyFill="1" applyBorder="1" applyAlignment="1">
      <alignment horizontal="center" vertical="top"/>
    </xf>
    <xf numFmtId="0" fontId="27" fillId="0" borderId="0" xfId="0" applyFont="1" applyAlignment="1">
      <alignment wrapText="1"/>
    </xf>
    <xf numFmtId="0" fontId="27" fillId="0" borderId="13" xfId="0" applyFont="1" applyBorder="1" applyAlignment="1">
      <alignment wrapText="1"/>
    </xf>
    <xf numFmtId="0" fontId="27" fillId="0" borderId="0" xfId="0" applyFont="1"/>
    <xf numFmtId="0" fontId="29" fillId="53" borderId="0" xfId="0" applyFont="1" applyFill="1" applyAlignment="1">
      <alignment vertical="center" wrapText="1"/>
    </xf>
    <xf numFmtId="0" fontId="31" fillId="5" borderId="52" xfId="0" applyFont="1" applyFill="1" applyBorder="1" applyAlignment="1">
      <alignment vertical="center" wrapText="1"/>
    </xf>
    <xf numFmtId="0" fontId="31" fillId="5" borderId="55" xfId="0" applyFont="1" applyFill="1" applyBorder="1" applyAlignment="1">
      <alignment vertical="center" wrapText="1"/>
    </xf>
    <xf numFmtId="0" fontId="31" fillId="5" borderId="57" xfId="0" applyFont="1" applyFill="1" applyBorder="1" applyAlignment="1">
      <alignment vertical="center" wrapText="1"/>
    </xf>
    <xf numFmtId="0" fontId="27" fillId="5" borderId="54" xfId="0" applyFont="1" applyFill="1" applyBorder="1" applyAlignment="1" applyProtection="1">
      <alignment vertical="center" wrapText="1"/>
      <protection locked="0"/>
    </xf>
    <xf numFmtId="0" fontId="27" fillId="5" borderId="56" xfId="0" applyFont="1" applyFill="1" applyBorder="1" applyAlignment="1" applyProtection="1">
      <alignment vertical="center" wrapText="1"/>
      <protection locked="0"/>
    </xf>
    <xf numFmtId="0" fontId="27" fillId="5" borderId="59" xfId="0" applyFont="1" applyFill="1" applyBorder="1" applyAlignment="1" applyProtection="1">
      <alignment vertical="center" wrapText="1"/>
      <protection locked="0"/>
    </xf>
    <xf numFmtId="0" fontId="29" fillId="5" borderId="52" xfId="0" applyFont="1" applyFill="1" applyBorder="1" applyAlignment="1">
      <alignment vertical="center" wrapText="1"/>
    </xf>
    <xf numFmtId="0" fontId="29" fillId="5" borderId="55" xfId="0" applyFont="1" applyFill="1" applyBorder="1" applyAlignment="1">
      <alignment vertical="center" wrapText="1"/>
    </xf>
    <xf numFmtId="0" fontId="29" fillId="5" borderId="57" xfId="0" applyFont="1" applyFill="1" applyBorder="1" applyAlignment="1">
      <alignment vertical="center" wrapText="1"/>
    </xf>
    <xf numFmtId="0" fontId="27" fillId="5" borderId="53" xfId="0" applyFont="1" applyFill="1" applyBorder="1" applyAlignment="1">
      <alignment vertical="center" wrapText="1"/>
    </xf>
    <xf numFmtId="0" fontId="27" fillId="5" borderId="0" xfId="0" applyFont="1" applyFill="1" applyAlignment="1">
      <alignment vertical="center" wrapText="1"/>
    </xf>
    <xf numFmtId="0" fontId="27" fillId="5" borderId="58" xfId="0" applyFont="1" applyFill="1" applyBorder="1" applyAlignment="1">
      <alignment vertical="center" wrapText="1"/>
    </xf>
    <xf numFmtId="0" fontId="30" fillId="5" borderId="53" xfId="0" applyFont="1" applyFill="1" applyBorder="1" applyAlignment="1">
      <alignment vertical="center" wrapText="1"/>
    </xf>
    <xf numFmtId="0" fontId="30" fillId="5" borderId="0" xfId="0" applyFont="1" applyFill="1" applyAlignment="1">
      <alignment vertical="center" wrapText="1"/>
    </xf>
    <xf numFmtId="0" fontId="30" fillId="5" borderId="58" xfId="0" applyFont="1" applyFill="1" applyBorder="1" applyAlignment="1">
      <alignment vertical="center" wrapText="1"/>
    </xf>
    <xf numFmtId="0" fontId="30" fillId="5" borderId="53" xfId="0" applyFont="1" applyFill="1" applyBorder="1" applyAlignment="1">
      <alignment vertical="center" wrapText="1" readingOrder="1"/>
    </xf>
    <xf numFmtId="0" fontId="30" fillId="5" borderId="0" xfId="0" applyFont="1" applyFill="1" applyAlignment="1">
      <alignment vertical="center" wrapText="1" readingOrder="1"/>
    </xf>
    <xf numFmtId="0" fontId="30" fillId="5" borderId="58" xfId="0" applyFont="1" applyFill="1" applyBorder="1" applyAlignment="1">
      <alignment vertical="center" wrapText="1" readingOrder="1"/>
    </xf>
    <xf numFmtId="0" fontId="27" fillId="5" borderId="53" xfId="0" applyFont="1" applyFill="1" applyBorder="1" applyAlignment="1">
      <alignment vertical="center" wrapText="1" readingOrder="1"/>
    </xf>
    <xf numFmtId="0" fontId="27" fillId="5" borderId="0" xfId="0" applyFont="1" applyFill="1" applyAlignment="1">
      <alignment vertical="center" wrapText="1" readingOrder="1"/>
    </xf>
    <xf numFmtId="0" fontId="27" fillId="5" borderId="58" xfId="0" applyFont="1" applyFill="1" applyBorder="1" applyAlignment="1">
      <alignment vertical="center" wrapText="1" readingOrder="1"/>
    </xf>
    <xf numFmtId="0" fontId="31" fillId="5" borderId="48" xfId="0" applyFont="1" applyFill="1" applyBorder="1" applyAlignment="1">
      <alignment vertical="center" wrapText="1"/>
    </xf>
    <xf numFmtId="0" fontId="31" fillId="5" borderId="24" xfId="0" applyFont="1" applyFill="1" applyBorder="1" applyAlignment="1">
      <alignment vertical="center" wrapText="1"/>
    </xf>
    <xf numFmtId="0" fontId="30" fillId="5" borderId="49" xfId="0" applyFont="1" applyFill="1" applyBorder="1" applyAlignment="1">
      <alignment vertical="center" wrapText="1" readingOrder="1"/>
    </xf>
    <xf numFmtId="0" fontId="27" fillId="5" borderId="50" xfId="0" applyFont="1" applyFill="1" applyBorder="1" applyAlignment="1" applyProtection="1">
      <alignment vertical="center" wrapText="1"/>
      <protection locked="0"/>
    </xf>
    <xf numFmtId="0" fontId="27" fillId="5" borderId="51" xfId="0" applyFont="1" applyFill="1" applyBorder="1" applyAlignment="1" applyProtection="1">
      <alignment vertical="center" wrapText="1"/>
      <protection locked="0"/>
    </xf>
    <xf numFmtId="0" fontId="23" fillId="5" borderId="53" xfId="0" applyFont="1" applyFill="1" applyBorder="1" applyAlignment="1">
      <alignment vertical="center" wrapText="1" readingOrder="1"/>
    </xf>
    <xf numFmtId="0" fontId="23" fillId="5" borderId="0" xfId="0" applyFont="1" applyFill="1" applyAlignment="1">
      <alignment vertical="center" wrapText="1" readingOrder="1"/>
    </xf>
    <xf numFmtId="0" fontId="23" fillId="5" borderId="58" xfId="0" applyFont="1" applyFill="1" applyBorder="1" applyAlignment="1">
      <alignment vertical="center" wrapText="1" readingOrder="1"/>
    </xf>
    <xf numFmtId="0" fontId="25" fillId="5" borderId="52" xfId="0" applyFont="1" applyFill="1" applyBorder="1" applyAlignment="1">
      <alignment vertical="center" wrapText="1"/>
    </xf>
    <xf numFmtId="0" fontId="25" fillId="5" borderId="55" xfId="0" applyFont="1" applyFill="1" applyBorder="1" applyAlignment="1">
      <alignment vertical="center" wrapText="1"/>
    </xf>
    <xf numFmtId="0" fontId="25" fillId="5" borderId="57" xfId="0" applyFont="1" applyFill="1" applyBorder="1" applyAlignment="1">
      <alignment vertical="center" wrapText="1"/>
    </xf>
    <xf numFmtId="0" fontId="23" fillId="5" borderId="53" xfId="0" applyFont="1" applyFill="1" applyBorder="1" applyAlignment="1">
      <alignment vertical="center" wrapText="1"/>
    </xf>
    <xf numFmtId="0" fontId="23" fillId="5" borderId="0" xfId="0" applyFont="1" applyFill="1" applyAlignment="1">
      <alignment vertical="center" wrapText="1"/>
    </xf>
    <xf numFmtId="0" fontId="23" fillId="5" borderId="58" xfId="0" applyFont="1" applyFill="1" applyBorder="1" applyAlignment="1">
      <alignment vertical="center" wrapText="1"/>
    </xf>
    <xf numFmtId="0" fontId="23" fillId="5" borderId="53" xfId="0" applyFont="1" applyFill="1" applyBorder="1" applyAlignment="1" applyProtection="1">
      <alignment vertical="center" wrapText="1"/>
      <protection locked="0"/>
    </xf>
    <xf numFmtId="0" fontId="23" fillId="5" borderId="0" xfId="0" applyFont="1" applyFill="1" applyAlignment="1" applyProtection="1">
      <alignment vertical="center" wrapText="1"/>
      <protection locked="0"/>
    </xf>
    <xf numFmtId="0" fontId="23" fillId="5" borderId="58" xfId="0" applyFont="1" applyFill="1" applyBorder="1" applyAlignment="1" applyProtection="1">
      <alignment vertical="center" wrapText="1"/>
      <protection locked="0"/>
    </xf>
    <xf numFmtId="0" fontId="25" fillId="5" borderId="24" xfId="0" applyFont="1" applyFill="1" applyBorder="1" applyAlignment="1">
      <alignment vertical="center" wrapText="1"/>
    </xf>
    <xf numFmtId="0" fontId="28" fillId="0" borderId="0" xfId="0" applyFont="1" applyAlignment="1">
      <alignment vertical="top"/>
    </xf>
    <xf numFmtId="0" fontId="0" fillId="0" borderId="0" xfId="0" applyAlignment="1">
      <alignment vertical="top"/>
    </xf>
    <xf numFmtId="0" fontId="47" fillId="0" borderId="0" xfId="0" applyFont="1" applyAlignment="1">
      <alignment vertical="top" wrapText="1"/>
    </xf>
    <xf numFmtId="0" fontId="0" fillId="0" borderId="0" xfId="0" applyAlignment="1">
      <alignment vertical="top" wrapText="1"/>
    </xf>
    <xf numFmtId="0" fontId="29" fillId="0" borderId="0" xfId="0" applyFont="1" applyAlignment="1">
      <alignment horizontal="left" vertical="top"/>
    </xf>
    <xf numFmtId="0" fontId="41" fillId="0" borderId="0" xfId="0" applyFont="1" applyAlignment="1">
      <alignment horizontal="left" vertical="top"/>
    </xf>
    <xf numFmtId="0" fontId="44" fillId="0" borderId="44" xfId="0" applyFont="1" applyBorder="1" applyAlignment="1">
      <alignment horizontal="right" vertical="top" wrapText="1"/>
    </xf>
    <xf numFmtId="0" fontId="39" fillId="0" borderId="45" xfId="0" applyFont="1" applyBorder="1" applyAlignment="1">
      <alignment horizontal="right" vertical="top"/>
    </xf>
    <xf numFmtId="0" fontId="39" fillId="0" borderId="46" xfId="0" applyFont="1" applyBorder="1" applyAlignment="1">
      <alignment horizontal="right" vertical="top"/>
    </xf>
    <xf numFmtId="0" fontId="27" fillId="0" borderId="0" xfId="0" applyFont="1" applyAlignment="1">
      <alignment horizontal="left" vertical="top"/>
    </xf>
    <xf numFmtId="43" fontId="29" fillId="0" borderId="42" xfId="1" applyFont="1" applyBorder="1" applyAlignment="1" applyProtection="1">
      <alignment horizontal="center" vertical="center" wrapText="1"/>
    </xf>
    <xf numFmtId="43" fontId="29" fillId="0" borderId="43" xfId="1" applyFont="1" applyBorder="1" applyAlignment="1" applyProtection="1">
      <alignment horizontal="center" vertical="center" wrapText="1"/>
    </xf>
    <xf numFmtId="44" fontId="29" fillId="0" borderId="42" xfId="2" applyFont="1" applyBorder="1" applyAlignment="1" applyProtection="1">
      <alignment horizontal="center" vertical="center" wrapText="1"/>
    </xf>
    <xf numFmtId="44" fontId="29" fillId="0" borderId="43" xfId="2" applyFont="1" applyBorder="1" applyAlignment="1" applyProtection="1">
      <alignment horizontal="center" vertical="center" wrapText="1"/>
    </xf>
    <xf numFmtId="0" fontId="45" fillId="7" borderId="39" xfId="0" applyFont="1" applyFill="1" applyBorder="1" applyAlignment="1">
      <alignment horizontal="left" vertical="top" wrapText="1"/>
    </xf>
    <xf numFmtId="44" fontId="29" fillId="6" borderId="39" xfId="2" applyFont="1" applyFill="1" applyBorder="1" applyAlignment="1" applyProtection="1">
      <alignment horizontal="left" vertical="top" wrapText="1"/>
    </xf>
    <xf numFmtId="0" fontId="42" fillId="2" borderId="39" xfId="3" applyFont="1" applyBorder="1" applyAlignment="1" applyProtection="1">
      <alignment horizontal="left" vertical="top" wrapText="1"/>
      <protection locked="0"/>
    </xf>
    <xf numFmtId="0" fontId="29" fillId="0" borderId="1" xfId="0" applyFont="1" applyBorder="1" applyAlignment="1">
      <alignment horizontal="justify" vertical="center" wrapText="1"/>
    </xf>
    <xf numFmtId="0" fontId="29" fillId="0" borderId="2" xfId="0" applyFont="1" applyBorder="1" applyAlignment="1">
      <alignment horizontal="justify" vertical="center" wrapText="1"/>
    </xf>
    <xf numFmtId="0" fontId="29" fillId="0" borderId="60" xfId="0" applyFont="1" applyBorder="1" applyAlignment="1">
      <alignment horizontal="justify" vertical="center" wrapText="1"/>
    </xf>
  </cellXfs>
  <cellStyles count="52">
    <cellStyle name="20% - Accent1" xfId="20" builtinId="30" customBuiltin="1"/>
    <cellStyle name="20% - Accent2" xfId="23" builtinId="34" customBuiltin="1"/>
    <cellStyle name="20% - Accent3" xfId="26" builtinId="38" customBuiltin="1"/>
    <cellStyle name="20% - Accent4" xfId="29" builtinId="42" customBuiltin="1"/>
    <cellStyle name="20% - Accent5" xfId="32" builtinId="46" customBuiltin="1"/>
    <cellStyle name="20% - Accent6" xfId="35" builtinId="50" customBuiltin="1"/>
    <cellStyle name="40% - Accent1" xfId="21" builtinId="31" customBuiltin="1"/>
    <cellStyle name="40% - Accent2" xfId="24" builtinId="35" customBuiltin="1"/>
    <cellStyle name="40% - Accent3" xfId="27" builtinId="39" customBuiltin="1"/>
    <cellStyle name="40% - Accent4" xfId="30" builtinId="43" customBuiltin="1"/>
    <cellStyle name="40% - Accent5" xfId="33" builtinId="47" customBuiltin="1"/>
    <cellStyle name="40% - Accent6" xfId="36" builtinId="51" customBuiltin="1"/>
    <cellStyle name="60% - Accent1 2" xfId="42" xr:uid="{938ED1A9-5587-4084-8CBA-9805B848C79D}"/>
    <cellStyle name="60% - Accent2 2" xfId="43" xr:uid="{4679B4D1-C049-40CF-8620-2E59195723F8}"/>
    <cellStyle name="60% - Accent3 2" xfId="44" xr:uid="{6EEBB654-9446-4C0F-BFC5-4AC45F947E41}"/>
    <cellStyle name="60% - Accent4 2" xfId="45" xr:uid="{D2224F27-9884-44DC-96A2-09B5CFB3BA92}"/>
    <cellStyle name="60% - Accent5 2" xfId="46" xr:uid="{3DCB6894-9DF1-4EB0-85A4-93E7E3AB2C90}"/>
    <cellStyle name="60% - Accent6 2" xfId="47" xr:uid="{DC8E863D-3944-4498-917A-F5039C46EB8C}"/>
    <cellStyle name="Accent1" xfId="19" builtinId="29" customBuiltin="1"/>
    <cellStyle name="Accent2" xfId="22" builtinId="33" customBuiltin="1"/>
    <cellStyle name="Accent3" xfId="25" builtinId="37" customBuiltin="1"/>
    <cellStyle name="Accent4" xfId="28" builtinId="41" customBuiltin="1"/>
    <cellStyle name="Accent5" xfId="31" builtinId="45" customBuiltin="1"/>
    <cellStyle name="Accent6" xfId="34" builtinId="49" customBuiltin="1"/>
    <cellStyle name="Bad" xfId="12" builtinId="27" customBuiltin="1"/>
    <cellStyle name="Calculation" xfId="13" builtinId="22" customBuiltin="1"/>
    <cellStyle name="Check Cell" xfId="15" builtinId="23" customBuiltin="1"/>
    <cellStyle name="Comma" xfId="1" builtinId="3"/>
    <cellStyle name="Comma 2" xfId="48" xr:uid="{3DBCCB7A-151D-4631-B0A7-150A190E4B08}"/>
    <cellStyle name="Comma 3" xfId="49" xr:uid="{59FD8A90-6DB6-4F0F-8C8A-B8BCD88C45AE}"/>
    <cellStyle name="Currency" xfId="2" builtinId="4"/>
    <cellStyle name="Currency 2" xfId="50" xr:uid="{796C5BC7-629F-4944-BE5C-B257318E6D61}"/>
    <cellStyle name="Explanatory Text" xfId="17" builtinId="53" customBuiltin="1"/>
    <cellStyle name="Good" xfId="11" builtinId="26" customBuiltin="1"/>
    <cellStyle name="Heading 1" xfId="7" builtinId="16" customBuiltin="1"/>
    <cellStyle name="Heading 2" xfId="8" builtinId="17" customBuiltin="1"/>
    <cellStyle name="Heading 3" xfId="9" builtinId="18" customBuiltin="1"/>
    <cellStyle name="Heading 4" xfId="10" builtinId="19" customBuiltin="1"/>
    <cellStyle name="Hyperlink" xfId="51" builtinId="8"/>
    <cellStyle name="Input" xfId="3" builtinId="20"/>
    <cellStyle name="Input 2" xfId="39" xr:uid="{D99D627F-BF16-4418-98CF-599372D121D5}"/>
    <cellStyle name="Linked Cell" xfId="14" builtinId="24" customBuiltin="1"/>
    <cellStyle name="Neutral 2" xfId="38" xr:uid="{9B7AE271-F6D8-4297-88E0-0FFCB542578E}"/>
    <cellStyle name="Normal" xfId="0" builtinId="0"/>
    <cellStyle name="Normal 2" xfId="5" xr:uid="{7E376191-C7D9-4AEA-B69C-D0B0C05F1292}"/>
    <cellStyle name="Normal 3" xfId="37" xr:uid="{CA16830D-CBE6-464C-8029-B6A57301B86F}"/>
    <cellStyle name="Note 2" xfId="41" xr:uid="{A970B63D-844C-4DE8-8F2D-B7D6B4B78708}"/>
    <cellStyle name="Output" xfId="4" builtinId="21"/>
    <cellStyle name="Output 2" xfId="40" xr:uid="{F671D3A0-08EC-4B45-BCE9-6B85A58D4E32}"/>
    <cellStyle name="Title" xfId="6" builtinId="15" customBuiltin="1"/>
    <cellStyle name="Total" xfId="18" builtinId="25" customBuiltin="1"/>
    <cellStyle name="Warning Text" xfId="16" builtinId="11" customBuiltin="1"/>
  </cellStyles>
  <dxfs count="146">
    <dxf>
      <font>
        <b val="0"/>
        <i val="0"/>
        <strike val="0"/>
        <condense val="0"/>
        <extend val="0"/>
        <outline val="0"/>
        <shadow val="0"/>
        <u val="none"/>
        <vertAlign val="baseline"/>
        <sz val="10"/>
        <color theme="1"/>
        <name val="Arial"/>
        <family val="2"/>
        <scheme val="none"/>
      </font>
      <numFmt numFmtId="30" formatCode="@"/>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fill>
        <patternFill patternType="none">
          <fgColor indexed="64"/>
          <bgColor indexed="65"/>
        </patternFill>
      </fill>
      <alignment horizontal="right"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numFmt numFmtId="2" formatCode="0.00"/>
      <fill>
        <patternFill patternType="none">
          <fgColor indexed="64"/>
          <bgColor indexed="65"/>
        </patternFill>
      </fill>
      <alignment horizontal="center"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numFmt numFmtId="30" formatCode="@"/>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numFmt numFmtId="30" formatCode="@"/>
      <fill>
        <patternFill patternType="none">
          <fgColor indexed="64"/>
          <bgColor indexed="65"/>
        </patternFill>
      </fill>
      <alignment horizontal="general" vertical="top" textRotation="0" wrapText="1" indent="0" justifyLastLine="0" shrinkToFit="0" readingOrder="0"/>
      <protection locked="0" hidden="0"/>
    </dxf>
    <dxf>
      <font>
        <b/>
        <i val="0"/>
        <strike val="0"/>
        <condense val="0"/>
        <extend val="0"/>
        <outline val="0"/>
        <shadow val="0"/>
        <u val="none"/>
        <vertAlign val="baseline"/>
        <sz val="10"/>
        <color theme="1"/>
        <name val="Arial"/>
        <family val="2"/>
        <scheme val="none"/>
      </font>
      <fill>
        <patternFill patternType="none">
          <fgColor indexed="64"/>
          <bgColor indexed="65"/>
        </patternFill>
      </fill>
      <alignment horizontal="general" vertical="top" textRotation="0" wrapText="1" indent="0" justifyLastLine="0" shrinkToFit="0" readingOrder="0"/>
      <protection locked="1" hidden="0"/>
    </dxf>
    <dxf>
      <font>
        <strike val="0"/>
        <outline val="0"/>
        <shadow val="0"/>
        <u val="none"/>
        <vertAlign val="baseline"/>
        <sz val="10"/>
        <name val="Arial"/>
        <family val="2"/>
        <scheme val="none"/>
      </font>
      <alignment vertical="top" textRotation="0" indent="0" justifyLastLine="0" shrinkToFit="0" readingOrder="0"/>
      <protection locked="1" hidden="0"/>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protection locked="1" hidden="0"/>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top style="thin">
          <color theme="0" tint="-0.34998626667073579"/>
        </top>
        <bottom/>
      </border>
    </dxf>
    <dxf>
      <font>
        <b val="0"/>
        <i val="0"/>
        <strike val="0"/>
        <condense val="0"/>
        <extend val="0"/>
        <outline val="0"/>
        <shadow val="0"/>
        <u val="none"/>
        <vertAlign val="baseline"/>
        <sz val="10"/>
        <color theme="1"/>
        <name val="Arial"/>
        <family val="2"/>
        <scheme val="none"/>
      </font>
      <fill>
        <patternFill patternType="none">
          <fgColor theme="9" tint="0.79998168889431442"/>
          <bgColor auto="1"/>
        </patternFill>
      </fill>
      <alignment horizontal="right" vertical="top" textRotation="0" wrapText="1" indent="0" justifyLastLine="0" shrinkToFit="0" readingOrder="0"/>
      <border diagonalUp="0" diagonalDown="0">
        <left style="thin">
          <color theme="0" tint="-0.34998626667073579"/>
        </left>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dxf>
    <dxf>
      <font>
        <b val="0"/>
        <i val="0"/>
        <strike val="0"/>
        <condense val="0"/>
        <extend val="0"/>
        <outline val="0"/>
        <shadow val="0"/>
        <u val="none"/>
        <vertAlign val="baseline"/>
        <sz val="10"/>
        <color theme="1"/>
        <name val="Arial"/>
        <family val="2"/>
        <scheme val="none"/>
      </font>
      <fill>
        <patternFill patternType="none">
          <fgColor theme="9" tint="0.79998168889431442"/>
          <bgColor auto="1"/>
        </patternFill>
      </fill>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dxf>
    <dxf>
      <font>
        <b val="0"/>
        <i val="0"/>
        <strike val="0"/>
        <condense val="0"/>
        <extend val="0"/>
        <outline val="0"/>
        <shadow val="0"/>
        <u val="none"/>
        <vertAlign val="baseline"/>
        <sz val="10"/>
        <color theme="1"/>
        <name val="Arial"/>
        <family val="2"/>
        <scheme val="none"/>
      </font>
      <fill>
        <patternFill patternType="solid">
          <fgColor indexed="64"/>
          <bgColor rgb="FF00B0F0"/>
        </patternFill>
      </fill>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dxf>
    <dxf>
      <font>
        <b val="0"/>
        <i val="0"/>
        <strike val="0"/>
        <condense val="0"/>
        <extend val="0"/>
        <outline val="0"/>
        <shadow val="0"/>
        <u val="none"/>
        <vertAlign val="baseline"/>
        <sz val="10"/>
        <color theme="1"/>
        <name val="Arial"/>
        <family val="2"/>
        <scheme val="none"/>
      </font>
      <fill>
        <patternFill patternType="solid">
          <fgColor indexed="64"/>
          <bgColor rgb="FF00B0F0"/>
        </patternFill>
      </fill>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dxf>
    <dxf>
      <font>
        <b val="0"/>
        <i val="0"/>
        <strike val="0"/>
        <condense val="0"/>
        <extend val="0"/>
        <outline val="0"/>
        <shadow val="0"/>
        <u val="none"/>
        <vertAlign val="baseline"/>
        <sz val="10"/>
        <color theme="1"/>
        <name val="Arial"/>
        <family val="2"/>
        <scheme val="none"/>
      </font>
      <fill>
        <patternFill patternType="solid">
          <fgColor indexed="64"/>
          <bgColor rgb="FF00B0F0"/>
        </patternFill>
      </fill>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dxf>
    <dxf>
      <font>
        <b val="0"/>
        <i val="0"/>
        <strike val="0"/>
        <condense val="0"/>
        <extend val="0"/>
        <outline val="0"/>
        <shadow val="0"/>
        <u val="none"/>
        <vertAlign val="baseline"/>
        <sz val="10"/>
        <color theme="1"/>
        <name val="Arial"/>
        <family val="2"/>
        <scheme val="none"/>
      </font>
      <fill>
        <patternFill patternType="solid">
          <fgColor indexed="64"/>
          <bgColor rgb="FF00B0F0"/>
        </patternFill>
      </fill>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rgb="FF000000"/>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rgb="FF000000"/>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right"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rgb="FF000000"/>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right"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rgb="FF000000"/>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right"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rgb="FF000000"/>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right"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rgb="FF000000"/>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right"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rgb="FF00000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general"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1" hidden="0"/>
    </dxf>
    <dxf>
      <font>
        <b/>
        <i val="0"/>
        <strike val="0"/>
        <condense val="0"/>
        <extend val="0"/>
        <outline val="0"/>
        <shadow val="0"/>
        <u val="none"/>
        <vertAlign val="baseline"/>
        <sz val="10"/>
        <color rgb="FF000000"/>
        <name val="Arial"/>
        <family val="2"/>
        <scheme val="none"/>
      </font>
      <alignment horizontal="general" vertical="top" textRotation="0" wrapText="1" indent="0" justifyLastLine="0" shrinkToFit="0" readingOrder="0"/>
      <border diagonalUp="0" diagonalDown="0" outline="0">
        <left/>
        <right style="thin">
          <color theme="0" tint="-0.34998626667073579"/>
        </right>
        <top style="thin">
          <color theme="0" tint="-0.34998626667073579"/>
        </top>
        <bottom/>
      </border>
    </dxf>
    <dxf>
      <font>
        <b/>
        <i val="0"/>
        <strike val="0"/>
        <condense val="0"/>
        <extend val="0"/>
        <outline val="0"/>
        <shadow val="0"/>
        <u val="none"/>
        <vertAlign val="baseline"/>
        <sz val="10"/>
        <color rgb="FF000000"/>
        <name val="Arial"/>
        <family val="2"/>
        <scheme val="none"/>
      </font>
      <fill>
        <patternFill patternType="none">
          <fgColor indexed="64"/>
          <bgColor auto="1"/>
        </patternFill>
      </fill>
      <alignment horizontal="general" vertical="top" textRotation="0" wrapText="1" indent="0" justifyLastLine="0" shrinkToFit="0" readingOrder="0"/>
      <border diagonalUp="0" diagonalDown="0">
        <left/>
        <right style="thin">
          <color theme="0" tint="-0.34998626667073579"/>
        </right>
        <top style="thin">
          <color theme="0" tint="-0.34998626667073579"/>
        </top>
        <bottom style="thin">
          <color theme="0" tint="-0.34998626667073579"/>
        </bottom>
      </border>
      <protection locked="1" hidden="0"/>
    </dxf>
    <dxf>
      <border>
        <top style="thin">
          <color theme="0" tint="-0.34998626667073579"/>
        </top>
      </border>
    </dxf>
    <dxf>
      <protection locked="1" hidden="0"/>
    </dxf>
    <dxf>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b val="0"/>
        <i val="0"/>
        <strike val="0"/>
        <condense val="0"/>
        <extend val="0"/>
        <outline val="0"/>
        <shadow val="0"/>
        <u val="none"/>
        <vertAlign val="baseline"/>
        <sz val="10"/>
        <color theme="1"/>
        <name val="Arial"/>
        <family val="2"/>
        <scheme val="none"/>
      </font>
      <fill>
        <patternFill patternType="none">
          <fgColor theme="9" tint="0.79998168889431442"/>
          <bgColor auto="1"/>
        </patternFill>
      </fill>
      <alignment horizontal="right" vertical="top" textRotation="0" wrapText="1" indent="0" justifyLastLine="0" shrinkToFit="0" readingOrder="0"/>
      <protection locked="1" hidden="0"/>
    </dxf>
    <dxf>
      <border>
        <bottom style="thin">
          <color theme="0" tint="-0.34998626667073579"/>
        </bottom>
      </border>
    </dxf>
    <dxf>
      <font>
        <b/>
        <i val="0"/>
        <strike val="0"/>
        <condense val="0"/>
        <extend val="0"/>
        <outline val="0"/>
        <shadow val="0"/>
        <u val="none"/>
        <vertAlign val="baseline"/>
        <sz val="10"/>
        <color auto="1"/>
        <name val="Arial"/>
        <family val="2"/>
        <scheme val="none"/>
      </font>
      <fill>
        <patternFill patternType="none">
          <fgColor theme="9"/>
          <bgColor auto="1"/>
        </patternFill>
      </fill>
      <alignment horizontal="left" vertical="top" textRotation="0" wrapText="1" indent="0" justifyLastLine="0" shrinkToFit="0" readingOrder="0"/>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dxf>
    <dxf>
      <font>
        <strike val="0"/>
        <outline val="0"/>
        <shadow val="0"/>
        <vertAlign val="baseline"/>
        <sz val="10"/>
        <name val="Arial"/>
        <family val="2"/>
        <scheme val="none"/>
      </font>
      <fill>
        <patternFill patternType="solid">
          <fgColor indexed="64"/>
          <bgColor rgb="FF00B0F0"/>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dxf>
    <dxf>
      <font>
        <strike val="0"/>
        <outline val="0"/>
        <shadow val="0"/>
        <vertAlign val="baseline"/>
        <sz val="10"/>
        <name val="Arial"/>
        <family val="2"/>
        <scheme val="none"/>
      </font>
      <fill>
        <patternFill patternType="solid">
          <fgColor indexed="64"/>
          <bgColor rgb="FF00B0F0"/>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dxf>
    <dxf>
      <font>
        <strike val="0"/>
        <outline val="0"/>
        <shadow val="0"/>
        <vertAlign val="baseline"/>
        <sz val="10"/>
        <name val="Arial"/>
        <family val="2"/>
        <scheme val="none"/>
      </font>
      <fill>
        <patternFill patternType="solid">
          <fgColor indexed="64"/>
          <bgColor rgb="FF00B0F0"/>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dxf>
    <dxf>
      <font>
        <strike val="0"/>
        <outline val="0"/>
        <shadow val="0"/>
        <vertAlign val="baseline"/>
        <sz val="10"/>
        <name val="Arial"/>
        <family val="2"/>
        <scheme val="none"/>
      </font>
      <alignment horizontal="general" vertical="top" textRotation="0" wrapText="1" indent="0" justifyLastLine="0" shrinkToFit="0" readingOrder="0"/>
      <protection locked="1" hidden="0"/>
    </dxf>
    <dxf>
      <font>
        <b val="0"/>
        <i val="0"/>
        <strike val="0"/>
        <condense val="0"/>
        <extend val="0"/>
        <outline val="0"/>
        <shadow val="0"/>
        <u val="none"/>
        <vertAlign val="baseline"/>
        <sz val="10"/>
        <color theme="1"/>
        <name val="Arial"/>
        <family val="2"/>
        <scheme val="none"/>
      </font>
      <alignment horizontal="left" vertical="top" textRotation="0" wrapText="1" indent="0" justifyLastLine="0" shrinkToFit="0" readingOrder="0"/>
    </dxf>
    <dxf>
      <font>
        <strike val="0"/>
        <outline val="0"/>
        <shadow val="0"/>
        <vertAlign val="baseline"/>
        <sz val="10"/>
        <name val="Arial"/>
        <family val="2"/>
        <scheme val="none"/>
      </font>
      <fill>
        <patternFill patternType="solid">
          <fgColor indexed="64"/>
          <bgColor rgb="FF00B0F0"/>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alignment horizontal="left" vertical="top" textRotation="0" wrapText="1" indent="0" justifyLastLine="0" shrinkToFit="0" readingOrder="0"/>
    </dxf>
    <dxf>
      <font>
        <strike val="0"/>
        <outline val="0"/>
        <shadow val="0"/>
        <vertAlign val="baseline"/>
        <sz val="10"/>
        <name val="Arial"/>
        <family val="2"/>
        <scheme val="none"/>
      </font>
      <alignment horizontal="left" vertical="top" textRotation="0" wrapText="1" indent="0" justifyLastLine="0" shrinkToFit="0" readingOrder="0"/>
      <protection locked="1"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dxf>
    <dxf>
      <font>
        <strike val="0"/>
        <outline val="0"/>
        <shadow val="0"/>
        <vertAlign val="baseline"/>
        <sz val="10"/>
        <name val="Arial"/>
        <family val="2"/>
        <scheme val="none"/>
      </font>
      <fill>
        <patternFill patternType="solid">
          <fgColor indexed="64"/>
          <bgColor rgb="FF00B0F0"/>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dxf>
    <dxf>
      <font>
        <strike val="0"/>
        <outline val="0"/>
        <shadow val="0"/>
        <vertAlign val="baseline"/>
        <sz val="10"/>
        <name val="Arial"/>
        <family val="2"/>
        <scheme val="none"/>
      </font>
      <alignment horizontal="general" vertical="top" textRotation="0" wrapText="1" indent="0" justifyLastLine="0" shrinkToFit="0" readingOrder="0"/>
      <protection locked="1"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dxf>
    <dxf>
      <font>
        <strike val="0"/>
        <outline val="0"/>
        <shadow val="0"/>
        <vertAlign val="baseline"/>
        <sz val="10"/>
        <name val="Arial"/>
        <family val="2"/>
        <scheme val="none"/>
      </font>
      <fill>
        <patternFill patternType="solid">
          <fgColor indexed="64"/>
          <bgColor rgb="FF00B0F0"/>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dxf>
    <dxf>
      <font>
        <strike val="0"/>
        <outline val="0"/>
        <shadow val="0"/>
        <vertAlign val="baseline"/>
        <sz val="10"/>
        <name val="Arial"/>
        <family val="2"/>
        <scheme val="none"/>
      </font>
      <alignment horizontal="general" vertical="top" textRotation="0" wrapText="1" indent="0" justifyLastLine="0" shrinkToFit="0" readingOrder="0"/>
      <protection locked="1"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dxf>
    <dxf>
      <font>
        <strike val="0"/>
        <outline val="0"/>
        <shadow val="0"/>
        <vertAlign val="baseline"/>
        <sz val="10"/>
        <name val="Arial"/>
        <family val="2"/>
        <scheme val="none"/>
      </font>
      <alignment horizontal="general" vertical="top" textRotation="0" wrapText="1" indent="0" justifyLastLine="0" shrinkToFit="0" readingOrder="0"/>
      <protection locked="1" hidden="0"/>
    </dxf>
    <dxf>
      <alignment vertical="top" textRotation="0" indent="0" justifyLastLine="0" shrinkToFit="0" readingOrder="0"/>
      <protection locked="1" hidden="0"/>
    </dxf>
    <dxf>
      <font>
        <strike val="0"/>
        <outline val="0"/>
        <shadow val="0"/>
        <vertAlign val="baseline"/>
        <sz val="10"/>
        <name val="Arial"/>
        <family val="2"/>
        <scheme val="none"/>
      </font>
      <alignment horizontal="general" vertical="top" textRotation="0" wrapText="1" indent="0" justifyLastLine="0" shrinkToFit="0" readingOrder="0"/>
      <protection locked="1" hidden="0"/>
    </dxf>
    <dxf>
      <font>
        <b/>
        <i val="0"/>
        <strike val="0"/>
        <condense val="0"/>
        <extend val="0"/>
        <outline val="0"/>
        <shadow val="0"/>
        <u val="none"/>
        <vertAlign val="baseline"/>
        <sz val="10"/>
        <color auto="1"/>
        <name val="Arial"/>
        <family val="2"/>
        <scheme val="none"/>
      </font>
      <alignment horizontal="general" vertical="top" textRotation="0" wrapText="1" indent="0" justifyLastLine="0" shrinkToFit="0" readingOrder="0"/>
      <protection locked="1" hidden="0"/>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dxf>
    <dxf>
      <border>
        <top style="thin">
          <color theme="0" tint="-0.34998626667073579"/>
        </top>
      </border>
    </dxf>
    <dxf>
      <font>
        <strike val="0"/>
        <outline val="0"/>
        <shadow val="0"/>
        <vertAlign val="baseline"/>
        <sz val="10"/>
        <name val="Arial"/>
        <family val="2"/>
        <scheme val="none"/>
      </font>
    </dxf>
    <dxf>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dxf>
    <dxf>
      <border>
        <bottom style="thin">
          <color theme="0" tint="-0.34998626667073579"/>
        </bottom>
      </border>
    </dxf>
    <dxf>
      <font>
        <b/>
        <i val="0"/>
        <strike val="0"/>
        <condense val="0"/>
        <extend val="0"/>
        <outline val="0"/>
        <shadow val="0"/>
        <u val="none"/>
        <vertAlign val="baseline"/>
        <sz val="10"/>
        <color auto="1"/>
        <name val="Arial"/>
        <family val="2"/>
        <scheme val="none"/>
      </font>
      <alignment horizontal="left" vertical="center" textRotation="0" wrapText="1" indent="0" justifyLastLine="0" shrinkToFit="0" readingOrder="0"/>
      <border diagonalUp="0" diagonalDown="0" outline="0">
        <left style="thin">
          <color theme="0" tint="-0.34998626667073579"/>
        </left>
        <right style="thin">
          <color theme="0" tint="-0.34998626667073579"/>
        </right>
        <top/>
        <bottom/>
      </border>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top style="thin">
          <color theme="0" tint="-0.34998626667073579"/>
        </top>
        <bottom style="thin">
          <color theme="0" tint="-0.34998626667073579"/>
        </bottom>
      </border>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dxf>
    <dxf>
      <border>
        <top style="thin">
          <color theme="0" tint="-0.34998626667073579"/>
        </top>
      </border>
    </dxf>
    <dxf>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vertical="top" textRotation="0" wrapText="1" indent="0" justifyLastLine="0" shrinkToFit="0" readingOrder="0"/>
    </dxf>
    <dxf>
      <border>
        <bottom style="thin">
          <color theme="0" tint="-0.34998626667073579"/>
        </bottom>
      </border>
    </dxf>
    <dxf>
      <font>
        <strike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vertical="top" textRotation="0" wrapText="1" indent="0" justifyLastLine="0" shrinkToFit="0" readingOrder="0"/>
      <border diagonalUp="0" diagonalDown="0" outline="0">
        <left style="thin">
          <color theme="0" tint="-0.34998626667073579"/>
        </left>
        <right/>
        <top style="thin">
          <color theme="0" tint="-0.34998626667073579"/>
        </top>
        <bottom style="thin">
          <color theme="0" tint="-0.34998626667073579"/>
        </bottom>
      </border>
    </dxf>
    <dxf>
      <font>
        <strike val="0"/>
        <outline val="0"/>
        <shadow val="0"/>
        <vertAlign val="baseline"/>
        <sz val="10"/>
        <name val="Arial"/>
        <family val="2"/>
        <scheme val="none"/>
      </font>
      <alignmen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b val="0"/>
        <i val="0"/>
        <strike val="0"/>
        <condense val="0"/>
        <extend val="0"/>
        <outline val="0"/>
        <shadow val="0"/>
        <u val="none"/>
        <vertAlign val="baseline"/>
        <sz val="10"/>
        <color rgb="FF000000"/>
        <name val="Arial"/>
        <family val="2"/>
        <scheme val="none"/>
      </font>
      <alignment horizontal="left" vertical="top"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dxf>
    <dxf>
      <border>
        <top style="thin">
          <color theme="0" tint="-0.34998626667073579"/>
        </top>
      </border>
    </dxf>
    <dxf>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vertical="top" textRotation="0" wrapText="1" indent="0" justifyLastLine="0" shrinkToFit="0" readingOrder="0"/>
    </dxf>
    <dxf>
      <border>
        <bottom style="thin">
          <color theme="0" tint="-0.34998626667073579"/>
        </bottom>
      </border>
    </dxf>
    <dxf>
      <font>
        <b/>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font>
      <alignment horizontal="general" vertical="bottom" textRotation="0" indent="0" justifyLastLine="0" shrinkToFit="0" readingOrder="0"/>
      <border diagonalUp="0" diagonalDown="0">
        <left style="thin">
          <color theme="0" tint="-0.34998626667073579"/>
        </left>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auto="1"/>
        <name val="Arial"/>
        <family val="2"/>
        <scheme val="none"/>
      </font>
      <alignment horizontal="general" vertical="bottom" textRotation="0" wrapText="0" indent="0" justifyLastLine="0" shrinkToFit="0" readingOrder="0"/>
      <border diagonalUp="0" diagonalDown="0">
        <left/>
        <right style="thin">
          <color theme="0" tint="-0.34998626667073579"/>
        </right>
        <top style="thin">
          <color theme="0" tint="-0.34998626667073579"/>
        </top>
        <bottom style="thin">
          <color theme="0" tint="-0.34998626667073579"/>
        </bottom>
      </border>
      <protection locked="1" hidden="0"/>
    </dxf>
    <dxf>
      <border>
        <top style="thin">
          <color theme="0" tint="-0.34998626667073579"/>
        </top>
      </border>
    </dxf>
    <dxf>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font>
      <alignment horizontal="general" vertical="bottom" textRotation="0" indent="0" justifyLastLine="0" shrinkToFit="0" readingOrder="0"/>
      <protection locked="1" hidden="0"/>
    </dxf>
    <dxf>
      <border>
        <bottom style="thin">
          <color theme="0" tint="-0.34998626667073579"/>
        </bottom>
      </border>
    </dxf>
    <dxf>
      <font>
        <strike val="0"/>
        <outline val="0"/>
        <shadow val="0"/>
        <vertAlign val="baseline"/>
        <sz val="10"/>
      </font>
      <alignment horizontal="general" vertical="bottom" textRotation="0" indent="0" justifyLastLine="0" shrinkToFit="0" readingOrder="0"/>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10"/>
        <color auto="1"/>
        <name val="Arial"/>
        <family val="2"/>
        <scheme val="none"/>
      </font>
      <border diagonalUp="0" diagonalDown="0">
        <left style="thin">
          <color theme="0" tint="-0.34998626667073579"/>
        </left>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auto="1"/>
        <name val="Arial"/>
        <family val="2"/>
        <scheme val="none"/>
      </font>
      <border diagonalUp="0" diagonalDown="0">
        <left/>
        <right style="thin">
          <color theme="0" tint="-0.34998626667073579"/>
        </right>
        <top style="thin">
          <color theme="0" tint="-0.34998626667073579"/>
        </top>
        <bottom style="thin">
          <color theme="0" tint="-0.34998626667073579"/>
        </bottom>
      </border>
      <protection locked="1" hidden="0"/>
    </dxf>
    <dxf>
      <border>
        <top style="thin">
          <color theme="0" tint="-0.34998626667073579"/>
        </top>
      </border>
    </dxf>
    <dxf>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b val="0"/>
        <i val="0"/>
        <strike val="0"/>
        <condense val="0"/>
        <extend val="0"/>
        <outline val="0"/>
        <shadow val="0"/>
        <u val="none"/>
        <vertAlign val="baseline"/>
        <sz val="10"/>
        <color auto="1"/>
        <name val="Arial"/>
        <family val="2"/>
        <scheme val="none"/>
      </font>
      <protection locked="1" hidden="0"/>
    </dxf>
    <dxf>
      <border>
        <bottom style="thin">
          <color theme="0" tint="-0.34998626667073579"/>
        </bottom>
      </border>
    </dxf>
    <dxf>
      <font>
        <strike val="0"/>
        <outline val="0"/>
        <shadow val="0"/>
        <vertAlign val="baseline"/>
        <sz val="10"/>
      </font>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10"/>
        <color auto="1"/>
        <name val="Arial"/>
        <family val="2"/>
        <scheme val="none"/>
      </font>
      <alignment horizontal="right" vertical="center" textRotation="0" wrapText="0" indent="0" justifyLastLine="0" shrinkToFit="0" readingOrder="0"/>
      <border diagonalUp="0" diagonalDown="0">
        <left style="thin">
          <color theme="0" tint="-0.34998626667073579"/>
        </left>
        <right/>
        <top style="thin">
          <color theme="0" tint="-0.34998626667073579"/>
        </top>
        <bottom style="thin">
          <color theme="0" tint="-0.34998626667073579"/>
        </bottom>
      </border>
      <protection locked="1" hidden="0"/>
    </dxf>
    <dxf>
      <font>
        <b/>
        <i val="0"/>
        <strike val="0"/>
        <condense val="0"/>
        <extend val="0"/>
        <outline val="0"/>
        <shadow val="0"/>
        <u val="none"/>
        <vertAlign val="baseline"/>
        <sz val="10"/>
        <color auto="1"/>
        <name val="Arial"/>
        <family val="2"/>
        <scheme val="none"/>
      </font>
      <alignment horizontal="general" vertical="center" textRotation="0" wrapText="0" indent="0" justifyLastLine="0" shrinkToFit="0" readingOrder="0"/>
      <border diagonalUp="0" diagonalDown="0">
        <left/>
        <right style="thin">
          <color theme="0" tint="-0.34998626667073579"/>
        </right>
        <top style="thin">
          <color theme="0" tint="-0.34998626667073579"/>
        </top>
        <bottom style="thin">
          <color theme="0" tint="-0.34998626667073579"/>
        </bottom>
      </border>
      <protection locked="1" hidden="0"/>
    </dxf>
    <dxf>
      <border>
        <top style="thin">
          <color theme="0" tint="-0.34998626667073579"/>
        </top>
      </border>
    </dxf>
    <dxf>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font>
      <protection locked="1" hidden="0"/>
    </dxf>
    <dxf>
      <border>
        <bottom style="thin">
          <color theme="0" tint="-0.34998626667073579"/>
        </bottom>
      </border>
    </dxf>
    <dxf>
      <font>
        <strike val="0"/>
        <outline val="0"/>
        <shadow val="0"/>
        <vertAlign val="baseline"/>
        <sz val="10"/>
      </font>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10"/>
        <color theme="1"/>
        <name val="Arial"/>
        <family val="2"/>
        <scheme val="none"/>
      </font>
      <alignment horizontal="general" vertical="top" textRotation="0" wrapText="0"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b val="0"/>
        <i val="0"/>
        <strike val="0"/>
        <condense val="0"/>
        <extend val="0"/>
        <outline val="0"/>
        <shadow val="0"/>
        <u val="none"/>
        <vertAlign val="baseline"/>
        <sz val="10"/>
        <color theme="1"/>
        <name val="Arial"/>
        <family val="2"/>
        <scheme val="none"/>
      </font>
      <alignment horizontal="general" vertical="top" textRotation="0" wrapText="0"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dxf>
    <dxf>
      <border outline="0">
        <left style="medium">
          <color auto="1"/>
        </left>
        <right style="medium">
          <color auto="1"/>
        </right>
        <top style="medium">
          <color auto="1"/>
        </top>
        <bottom style="medium">
          <color auto="1"/>
        </bottom>
      </border>
    </dxf>
    <dxf>
      <font>
        <strike val="0"/>
        <outline val="0"/>
        <shadow val="0"/>
        <u val="none"/>
        <vertAlign val="baseline"/>
        <sz val="10"/>
        <color theme="1"/>
        <name val="Arial"/>
        <family val="2"/>
        <scheme val="none"/>
      </font>
      <alignment horizontal="general" vertical="top" textRotation="0" indent="0" justifyLastLine="0" shrinkToFit="0" readingOrder="0"/>
    </dxf>
    <dxf>
      <border outline="0">
        <bottom style="medium">
          <color auto="1"/>
        </bottom>
      </border>
    </dxf>
    <dxf>
      <font>
        <b val="0"/>
        <i val="0"/>
        <strike val="0"/>
        <condense val="0"/>
        <extend val="0"/>
        <outline val="0"/>
        <shadow val="0"/>
        <u val="none"/>
        <vertAlign val="baseline"/>
        <sz val="10"/>
        <color theme="1"/>
        <name val="Aptos"/>
        <family val="2"/>
        <scheme val="none"/>
      </font>
      <alignment horizontal="general" vertical="top" textRotation="0" wrapText="1" indent="0" justifyLastLine="0" shrinkToFit="0" readingOrder="0"/>
      <border diagonalUp="0" diagonalDown="0" outline="0">
        <left style="medium">
          <color auto="1"/>
        </left>
        <right style="medium">
          <color auto="1"/>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 Id="rId22" Type="http://schemas.openxmlformats.org/officeDocument/2006/relationships/customXml" Target="../customXml/item5.xml"/></Relationships>
</file>

<file path=xl/drawings/_rels/drawing1.xml.rels><?xml version="1.0" encoding="UTF-8" standalone="yes"?>
<Relationships xmlns="http://schemas.openxmlformats.org/package/2006/relationships"><Relationship Id="rId1" Type="http://schemas.openxmlformats.org/officeDocument/2006/relationships/image" Target="../media/image2.gif"/></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165100</xdr:rowOff>
    </xdr:from>
    <xdr:to>
      <xdr:col>9</xdr:col>
      <xdr:colOff>339090</xdr:colOff>
      <xdr:row>29</xdr:row>
      <xdr:rowOff>165100</xdr:rowOff>
    </xdr:to>
    <xdr:pic>
      <xdr:nvPicPr>
        <xdr:cNvPr id="2" name="Picture 1" descr="SA_numbered">
          <a:extLst>
            <a:ext uri="{FF2B5EF4-FFF2-40B4-BE49-F238E27FC236}">
              <a16:creationId xmlns:a16="http://schemas.microsoft.com/office/drawing/2014/main" id="{B392CE20-334E-7F03-6E73-4CF69CE7B2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49250"/>
          <a:ext cx="5825490" cy="51562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3</xdr:col>
      <xdr:colOff>572135</xdr:colOff>
      <xdr:row>38</xdr:row>
      <xdr:rowOff>180340</xdr:rowOff>
    </xdr:to>
    <xdr:pic>
      <xdr:nvPicPr>
        <xdr:cNvPr id="2" name="Picture 1">
          <a:extLst>
            <a:ext uri="{FF2B5EF4-FFF2-40B4-BE49-F238E27FC236}">
              <a16:creationId xmlns:a16="http://schemas.microsoft.com/office/drawing/2014/main" id="{A4E2727F-1BD3-ABA1-DA5A-C9D1038A43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61950"/>
          <a:ext cx="2400935" cy="6695440"/>
        </a:xfrm>
        <a:prstGeom prst="rect">
          <a:avLst/>
        </a:prstGeom>
        <a:noFill/>
        <a:ln>
          <a:noFill/>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9C02076-371E-41AB-912B-F7AA75167D04}" name="Table6" displayName="Table6" ref="A2:B132" totalsRowShown="0" headerRowDxfId="145" dataDxfId="143" headerRowBorderDxfId="144" tableBorderDxfId="142">
  <autoFilter ref="A2:B132" xr:uid="{09C02076-371E-41AB-912B-F7AA75167D04}"/>
  <tableColumns count="2">
    <tableColumn id="1" xr3:uid="{C3871F9C-974A-411C-AC16-256B89F6DC16}" name="Abbreviation" dataDxfId="141"/>
    <tableColumn id="2" xr3:uid="{9671AA6E-DB76-438C-ABD8-7670FB5132C1}" name="Description" dataDxfId="140"/>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7F855A8D-102A-4192-9262-6CB911A7DBCB}" name="Table7" displayName="Table7" ref="A3:B8" totalsRowShown="0" headerRowDxfId="139" dataDxfId="137" headerRowBorderDxfId="138" tableBorderDxfId="136" totalsRowBorderDxfId="135">
  <autoFilter ref="A3:B8" xr:uid="{7F855A8D-102A-4192-9262-6CB911A7DBCB}"/>
  <tableColumns count="2">
    <tableColumn id="1" xr3:uid="{8F2428D4-AD87-4341-B6BD-70682D43E8EB}" name="Desktop/Laptops Computers" dataDxfId="134"/>
    <tableColumn id="2" xr3:uid="{5FF5FEF6-1A7F-444A-8F05-E695DE718892}" name="Number" dataDxfId="133"/>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07A762C-2F71-4076-99E1-692B08E7C324}" name="Table8" displayName="Table8" ref="A11:B41" totalsRowShown="0" headerRowDxfId="132" dataDxfId="130" headerRowBorderDxfId="131" tableBorderDxfId="129" totalsRowBorderDxfId="128" dataCellStyle="Normal 3">
  <autoFilter ref="A11:B41" xr:uid="{A07A762C-2F71-4076-99E1-692B08E7C324}"/>
  <tableColumns count="2">
    <tableColumn id="1" xr3:uid="{7F0D2631-DDF2-490E-B6D0-DC1F68BEA01A}" name="Total number of devices (Switches, IOT (webcams, printers, phones, etc)" dataDxfId="127" dataCellStyle="Normal 3"/>
    <tableColumn id="2" xr3:uid="{D4F9F4CE-3B03-480E-BDB5-0C2FF1EF194C}" name="Number" dataDxfId="126" dataCellStyle="Normal 3"/>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1DEF1ED2-28E1-4F89-93B6-AD5A170B167C}" name="Table9" displayName="Table9" ref="A45:B49" totalsRowShown="0" headerRowDxfId="125" dataDxfId="123" headerRowBorderDxfId="124" tableBorderDxfId="122" totalsRowBorderDxfId="121">
  <autoFilter ref="A45:B49" xr:uid="{1DEF1ED2-28E1-4F89-93B6-AD5A170B167C}"/>
  <tableColumns count="2">
    <tableColumn id="1" xr3:uid="{F5F0CDB3-1036-41FC-B1FA-96D332CBD7D3}" name="MS Office" dataDxfId="120"/>
    <tableColumn id="2" xr3:uid="{6CE34980-3C91-4223-9EC3-146E616667C8}" name="Count" dataDxfId="119"/>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37225EB-4844-4DC2-BA06-52AAB9E5A4A4}" name="Table5" displayName="Table5" ref="A14:E87" totalsRowShown="0" headerRowDxfId="118" dataDxfId="116" headerRowBorderDxfId="117" tableBorderDxfId="115" totalsRowBorderDxfId="114" headerRowCellStyle="Normal 3" dataCellStyle="Normal 3">
  <sortState xmlns:xlrd2="http://schemas.microsoft.com/office/spreadsheetml/2017/richdata2" ref="A15:D88">
    <sortCondition ref="C15:C88"/>
    <sortCondition ref="B15:B88"/>
  </sortState>
  <tableColumns count="5">
    <tableColumn id="1" xr3:uid="{6CA85B72-AAA0-4EF8-A9B3-DDA75FCB0E64}" name="VMName" dataDxfId="113" dataCellStyle="Normal 2"/>
    <tableColumn id="2" xr3:uid="{C73E095C-419F-4BCC-8356-B8D99997A406}" name="Function" dataDxfId="112" dataCellStyle="Normal 3"/>
    <tableColumn id="3" xr3:uid="{9E17D1E4-B835-429E-9FBA-3607FE6A5EEB}" name="Development / Production" dataDxfId="111" dataCellStyle="Normal 3"/>
    <tableColumn id="4" xr3:uid="{D9A87039-3072-4B17-9F05-B2200FAB799D}" name="Location" dataDxfId="110" dataCellStyle="Normal 3"/>
    <tableColumn id="5" xr3:uid="{94DFDEE7-511E-4D44-AF6F-2811BAF4F0C5}" name="E" dataDxfId="109" dataCellStyle="Normal 3"/>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A364722-C2F4-4F9F-9C1D-28F7D047C755}" name="Table10" displayName="Table10" ref="A6:C11" totalsRowShown="0" headerRowDxfId="108" dataDxfId="106" headerRowBorderDxfId="107" tableBorderDxfId="105" totalsRowBorderDxfId="104">
  <tableColumns count="3">
    <tableColumn id="1" xr3:uid="{B70B5AF9-B4DB-4985-9526-62E5DB402AC6}" name="Database Product Name" dataDxfId="103"/>
    <tableColumn id="2" xr3:uid="{20493993-5C76-4D8B-A7E1-BDE5F57AFBB7}" name="Member Count" dataDxfId="102"/>
    <tableColumn id="3" xr3:uid="{711CB3CD-BAAF-4027-854A-7587E97BC956}" name="Members Visible on Site" dataDxfId="101"/>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B7E1157-32A9-427F-91EC-CE3C4FFF074D}" name="Table2" displayName="Table2" ref="A91:K122" totalsRowCount="1" headerRowDxfId="100" dataDxfId="98" totalsRowDxfId="96" headerRowBorderDxfId="99" tableBorderDxfId="97" totalsRowBorderDxfId="95">
  <autoFilter ref="A91:K121" xr:uid="{BB7E1157-32A9-427F-91EC-CE3C4FFF074D}"/>
  <tableColumns count="11">
    <tableColumn id="1" xr3:uid="{73A14BAC-D97C-4056-AF99-ED20645563C1}" name="Name" totalsRowLabel="Total" dataDxfId="94" totalsRowDxfId="93"/>
    <tableColumn id="2" xr3:uid="{E784F9B9-7C49-49E8-A762-0A39283E6551}" name="OperatingSystem" dataDxfId="92" totalsRowDxfId="91"/>
    <tableColumn id="3" xr3:uid="{FBEF0505-9252-46D2-A509-F5C8E25E6B3E}" name="Environment" dataDxfId="90" totalsRowDxfId="89"/>
    <tableColumn id="4" xr3:uid="{C241F1A7-C318-4D2F-A81D-0955C74C4AB8}" name="CPU_Count" dataDxfId="88" totalsRowDxfId="87"/>
    <tableColumn id="5" xr3:uid="{6567A169-7602-471B-8031-01334E0932B3}" name="TotalMemory(GB)" dataDxfId="86" totalsRowDxfId="85"/>
    <tableColumn id="6" xr3:uid="{FACDD6C7-C8DF-4063-9906-B014E81F4E46}" name="A:" dataDxfId="84" totalsRowDxfId="83" dataCellStyle="Comma" totalsRowCellStyle="Comma"/>
    <tableColumn id="7" xr3:uid="{4BF93655-463C-413B-AE49-43011F107C3B}" name="B:" dataDxfId="82" totalsRowDxfId="81" dataCellStyle="Comma" totalsRowCellStyle="Comma"/>
    <tableColumn id="8" xr3:uid="{EDDABC97-AF7C-402C-80C8-EA982177146E}" name="C:" dataDxfId="80" totalsRowDxfId="79" dataCellStyle="Comma" totalsRowCellStyle="Comma"/>
    <tableColumn id="9" xr3:uid="{A8FF29AC-4755-4319-8FAA-BD11B37DFE60}" name="D:" dataDxfId="78" totalsRowDxfId="77"/>
    <tableColumn id="10" xr3:uid="{E8DB2A05-EE4B-46E4-B6EB-DBA17D707C70}" name="E:" dataDxfId="76" totalsRowDxfId="75"/>
    <tableColumn id="11" xr3:uid="{25B8423A-7BE0-49B4-AECA-74621FD4A8FB}" name="Total Drive Space (GB)" totalsRowFunction="sum" dataDxfId="74" totalsRowDxfId="73" dataCellStyle="Comma"/>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66AB1142-6531-4674-AF02-9EAAE91CDCB8}" name="Table12" displayName="Table12" ref="A5:K97" totalsRowCount="1" headerRowDxfId="72" dataDxfId="71" totalsRowDxfId="70" headerRowCellStyle="Normal 3" dataCellStyle="Normal 3">
  <tableColumns count="11">
    <tableColumn id="1" xr3:uid="{FC9563F8-EDBE-40E3-8A46-35F50324217D}" name="Name" totalsRowLabel="Total" dataDxfId="69" totalsRowDxfId="68" dataCellStyle="Normal 3"/>
    <tableColumn id="2" xr3:uid="{9D1F01C6-B165-4BD4-BD8E-3DA5A49BF32A}" name="Provisioned Drive Space (SSD)" dataDxfId="67" totalsRowDxfId="66" dataCellStyle="Normal 3"/>
    <tableColumn id="3" xr3:uid="{88BF8FF4-5CEF-4B39-A6BD-457559BDFAE0}" name="Drive Space Cost" dataDxfId="65" totalsRowDxfId="64" dataCellStyle="Normal 3"/>
    <tableColumn id="4" xr3:uid="{9B5CE4C3-3F71-44B3-BEBD-D18095EEF679}" name="Memory Size" dataDxfId="63" totalsRowDxfId="62" dataCellStyle="Normal 3"/>
    <tableColumn id="5" xr3:uid="{49FAE07A-5859-4724-A05E-658CA8BB0CE9}" name="Memory Price" dataDxfId="61" totalsRowDxfId="60" dataCellStyle="Normal 3"/>
    <tableColumn id="6" xr3:uid="{B22604FB-BCE4-4615-89AA-67F38722165D}" name="CPUs" dataDxfId="59" totalsRowDxfId="58" dataCellStyle="Normal 3"/>
    <tableColumn id="7" xr3:uid="{7FCB625B-FD84-4D98-8574-9DA3D2CB2AE7}" name="CPU Cost" dataDxfId="57" totalsRowDxfId="56" dataCellStyle="Normal 3"/>
    <tableColumn id="8" xr3:uid="{5E77A41F-A225-4394-B1D1-3E3A5E6EAB1E}" name="Guest OS" dataDxfId="55" totalsRowDxfId="54" dataCellStyle="Normal 3"/>
    <tableColumn id="9" xr3:uid="{9FB1AA3C-6BD6-455A-80B2-C2E6BE74D176}" name="Storage/Archiving Costs" dataDxfId="53" totalsRowDxfId="52" dataCellStyle="Normal 3"/>
    <tableColumn id="10" xr3:uid="{08350ACF-8AEB-4F3A-94EB-76A722EDBFE3}" name="D/R License Cost" dataDxfId="51" totalsRowDxfId="50" dataCellStyle="Normal 3"/>
    <tableColumn id="11" xr3:uid="{73AB89C5-5DD9-49A5-AEB9-9C97732D57F9}" name="High Availability Cost" totalsRowFunction="count" dataDxfId="49" totalsRowDxfId="48" dataCellStyle="Normal 3"/>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452410C-6836-4906-B7F8-FA8E99E0CEFB}" name="Table1" displayName="Table1" ref="A3:N108" totalsRowCount="1" headerRowDxfId="47" dataDxfId="45" totalsRowDxfId="43" headerRowBorderDxfId="46" tableBorderDxfId="44" totalsRowBorderDxfId="42">
  <tableColumns count="14">
    <tableColumn id="1" xr3:uid="{C48A328F-DFB0-4CAC-8F42-C87E44FA4BE0}" name="Region" totalsRowLabel="Total" dataDxfId="41" totalsRowDxfId="40"/>
    <tableColumn id="2" xr3:uid="{10A2E282-A83F-4BE2-B58A-1FD7853ACC75}" name="Site Name" dataDxfId="39" totalsRowDxfId="38"/>
    <tableColumn id="3" xr3:uid="{BAA0C1E2-2F99-460B-827C-E90E0AF7242A}" name="Site classification " dataDxfId="37" totalsRowDxfId="36"/>
    <tableColumn id="4" xr3:uid="{D9AD48EF-E416-46CA-9C91-2D811B773C72}" name="Number of users" dataDxfId="35" totalsRowDxfId="34"/>
    <tableColumn id="5" xr3:uid="{F0633175-3521-479D-8E7F-AE5F85B0BFFE}" name="Cabinets" dataDxfId="33" totalsRowDxfId="32"/>
    <tableColumn id="6" xr3:uid="{EA273CE0-C267-4EB2-BD77-CACF051CB1FA}" name="Routers " dataDxfId="31" totalsRowDxfId="30"/>
    <tableColumn id="7" xr3:uid="{D57F1AED-8821-4E22-8C95-A3FB65EBC875}" name="Switches" dataDxfId="29" totalsRowDxfId="28"/>
    <tableColumn id="8" xr3:uid="{B469B85F-7B10-4DE8-9877-0137DF69847B}" name="WAPs" dataDxfId="27" totalsRowDxfId="26"/>
    <tableColumn id="10" xr3:uid="{88BE74FA-034A-44F7-93D6-760127B4D8ED}" name="Town / Place where the resource is situated" dataDxfId="25" totalsRowDxfId="24"/>
    <tableColumn id="11" xr3:uid="{6F8993FA-7295-41A6-AC1D-12F95F8E428E}" name="Number of Resources at Site" dataDxfId="23" totalsRowDxfId="22"/>
    <tableColumn id="12" xr3:uid="{6CB8725D-7208-4472-9087-F27AB37FF818}" name="Distance from resource location to the site" dataDxfId="21" totalsRowDxfId="20"/>
    <tableColumn id="13" xr3:uid="{13BCCFE3-ED68-457E-9250-9DF142466631}" name="Travel time to site" dataDxfId="19" totalsRowDxfId="18"/>
    <tableColumn id="14" xr3:uid="{41D21F3C-4F72-45BE-B9E7-69D1C1ADD289}" name="Score" totalsRowFunction="average" dataDxfId="17" totalsRowDxfId="16">
      <calculatedColumnFormula>IF(L4="",0,VLOOKUP(L4,$R$2:$S$18,2,FALSE))</calculatedColumnFormula>
    </tableColumn>
    <tableColumn id="15" xr3:uid="{668E1D2C-B8AE-49F6-A7B7-6F8DAA2DA0C2}" name="Weighted Score" totalsRowFunction="count" dataDxfId="15" totalsRowDxfId="14">
      <calculatedColumnFormula>ROUND(M4*#REF!,1)</calculatedColumnFormula>
    </tableColumn>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40ADFF7-6890-472C-BADD-4913909DEAA6}" name="Table3" displayName="Table3" ref="A2:H11" totalsRowShown="0" headerRowDxfId="9" dataDxfId="8">
  <tableColumns count="8">
    <tableColumn id="1" xr3:uid="{10F887AA-A175-4888-8010-33914745E453}" name="No" dataDxfId="7"/>
    <tableColumn id="2" xr3:uid="{6FFB8C21-1AAD-4334-9EC4-AE369D5A7FA6}" name="Client" dataDxfId="6"/>
    <tableColumn id="3" xr3:uid="{BA38375A-0CEF-476E-90E9-38B971F83554}" name="Contact Name, Phone number" dataDxfId="5"/>
    <tableColumn id="4" xr3:uid="{9E918406-4EE7-46C9-B1B3-A39AE4E8F7BD}" name="Commence-ment date" dataDxfId="4"/>
    <tableColumn id="5" xr3:uid="{8D9C0057-ED0C-401E-9381-4577B606E158}" name="Duration_x000a_(Years)" dataDxfId="3"/>
    <tableColumn id="6" xr3:uid="{1BA172E8-38EC-4E74-8F07-D52FFC6263BB}" name="Contract Value over duration" dataDxfId="2" dataCellStyle="Currency"/>
    <tableColumn id="7" xr3:uid="{99A129DC-08E2-410A-BE5C-E61130F4C5E6}" name="Summary of services" dataDxfId="1"/>
    <tableColumn id="8" xr3:uid="{7877CAF8-B0F8-4CFE-AF52-6C31534F9EA4}" name="Letter Attached" dataDxfId="0"/>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2.bin"/><Relationship Id="rId4" Type="http://schemas.openxmlformats.org/officeDocument/2006/relationships/table" Target="../tables/table4.xml"/></Relationships>
</file>

<file path=xl/worksheets/_rels/sheet3.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table" Target="../tables/table5.xml"/><Relationship Id="rId1" Type="http://schemas.openxmlformats.org/officeDocument/2006/relationships/printerSettings" Target="../printerSettings/printerSettings3.bin"/><Relationship Id="rId4" Type="http://schemas.openxmlformats.org/officeDocument/2006/relationships/table" Target="../tables/table7.xml"/></Relationships>
</file>

<file path=xl/worksheets/_rels/sheet4.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hyperlink" Target="https://www.sanpark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887C2-2CE2-4D20-8CE0-A3D784F1CB70}">
  <sheetPr>
    <pageSetUpPr fitToPage="1"/>
  </sheetPr>
  <dimension ref="A1:B132"/>
  <sheetViews>
    <sheetView workbookViewId="0">
      <selection sqref="A1:XFD1048576"/>
    </sheetView>
  </sheetViews>
  <sheetFormatPr defaultColWidth="8.85546875" defaultRowHeight="12.75"/>
  <cols>
    <col min="1" max="1" width="21" style="45" customWidth="1"/>
    <col min="2" max="2" width="87.85546875" style="45" customWidth="1"/>
    <col min="3" max="16384" width="8.85546875" style="45"/>
  </cols>
  <sheetData>
    <row r="1" spans="1:2" ht="24" customHeight="1">
      <c r="A1" s="38" t="s">
        <v>0</v>
      </c>
    </row>
    <row r="2" spans="1:2" ht="13.5">
      <c r="A2" s="46" t="s">
        <v>1</v>
      </c>
      <c r="B2" s="46" t="s">
        <v>2</v>
      </c>
    </row>
    <row r="3" spans="1:2" ht="38.25">
      <c r="A3" s="28" t="s">
        <v>3</v>
      </c>
      <c r="B3" s="28" t="s">
        <v>4</v>
      </c>
    </row>
    <row r="4" spans="1:2">
      <c r="A4" s="28" t="s">
        <v>5</v>
      </c>
      <c r="B4" s="28" t="s">
        <v>6</v>
      </c>
    </row>
    <row r="5" spans="1:2">
      <c r="A5" s="28" t="s">
        <v>7</v>
      </c>
      <c r="B5" s="28" t="s">
        <v>8</v>
      </c>
    </row>
    <row r="6" spans="1:2">
      <c r="A6" s="28" t="s">
        <v>9</v>
      </c>
      <c r="B6" s="28" t="s">
        <v>10</v>
      </c>
    </row>
    <row r="7" spans="1:2">
      <c r="A7" s="28" t="s">
        <v>11</v>
      </c>
      <c r="B7" s="28" t="s">
        <v>12</v>
      </c>
    </row>
    <row r="8" spans="1:2">
      <c r="A8" s="39" t="s">
        <v>13</v>
      </c>
      <c r="B8" s="39" t="s">
        <v>14</v>
      </c>
    </row>
    <row r="9" spans="1:2">
      <c r="A9" s="39" t="s">
        <v>15</v>
      </c>
      <c r="B9" s="39" t="s">
        <v>16</v>
      </c>
    </row>
    <row r="10" spans="1:2">
      <c r="A10" s="39" t="s">
        <v>17</v>
      </c>
      <c r="B10" s="39" t="s">
        <v>18</v>
      </c>
    </row>
    <row r="11" spans="1:2">
      <c r="A11" s="39" t="s">
        <v>19</v>
      </c>
      <c r="B11" s="39" t="s">
        <v>20</v>
      </c>
    </row>
    <row r="12" spans="1:2">
      <c r="A12" s="39" t="s">
        <v>21</v>
      </c>
      <c r="B12" s="39" t="s">
        <v>22</v>
      </c>
    </row>
    <row r="13" spans="1:2">
      <c r="A13" s="39" t="s">
        <v>23</v>
      </c>
      <c r="B13" s="39" t="s">
        <v>24</v>
      </c>
    </row>
    <row r="14" spans="1:2">
      <c r="A14" s="39" t="s">
        <v>25</v>
      </c>
      <c r="B14" s="39" t="s">
        <v>26</v>
      </c>
    </row>
    <row r="15" spans="1:2">
      <c r="A15" s="39" t="s">
        <v>27</v>
      </c>
      <c r="B15" s="39" t="s">
        <v>28</v>
      </c>
    </row>
    <row r="16" spans="1:2">
      <c r="A16" s="39" t="s">
        <v>29</v>
      </c>
      <c r="B16" s="39" t="s">
        <v>30</v>
      </c>
    </row>
    <row r="17" spans="1:2">
      <c r="A17" s="39" t="s">
        <v>31</v>
      </c>
      <c r="B17" s="39" t="s">
        <v>32</v>
      </c>
    </row>
    <row r="18" spans="1:2">
      <c r="A18" s="39" t="s">
        <v>33</v>
      </c>
      <c r="B18" s="39" t="s">
        <v>34</v>
      </c>
    </row>
    <row r="19" spans="1:2">
      <c r="A19" s="39" t="s">
        <v>35</v>
      </c>
      <c r="B19" s="39" t="s">
        <v>36</v>
      </c>
    </row>
    <row r="20" spans="1:2">
      <c r="A20" s="39" t="s">
        <v>37</v>
      </c>
      <c r="B20" s="39" t="s">
        <v>38</v>
      </c>
    </row>
    <row r="21" spans="1:2">
      <c r="A21" s="39" t="s">
        <v>39</v>
      </c>
      <c r="B21" s="39" t="s">
        <v>40</v>
      </c>
    </row>
    <row r="22" spans="1:2">
      <c r="A22" s="39" t="s">
        <v>41</v>
      </c>
      <c r="B22" s="39" t="s">
        <v>42</v>
      </c>
    </row>
    <row r="23" spans="1:2">
      <c r="A23" s="39" t="s">
        <v>43</v>
      </c>
      <c r="B23" s="39" t="s">
        <v>44</v>
      </c>
    </row>
    <row r="24" spans="1:2">
      <c r="A24" s="39" t="s">
        <v>45</v>
      </c>
      <c r="B24" s="39" t="s">
        <v>46</v>
      </c>
    </row>
    <row r="25" spans="1:2">
      <c r="A25" s="39" t="s">
        <v>47</v>
      </c>
      <c r="B25" s="39" t="s">
        <v>48</v>
      </c>
    </row>
    <row r="26" spans="1:2">
      <c r="A26" s="39" t="s">
        <v>49</v>
      </c>
      <c r="B26" s="39" t="s">
        <v>50</v>
      </c>
    </row>
    <row r="27" spans="1:2">
      <c r="A27" s="39" t="s">
        <v>51</v>
      </c>
      <c r="B27" s="39" t="s">
        <v>52</v>
      </c>
    </row>
    <row r="28" spans="1:2">
      <c r="A28" s="39" t="s">
        <v>53</v>
      </c>
      <c r="B28" s="39" t="s">
        <v>54</v>
      </c>
    </row>
    <row r="29" spans="1:2">
      <c r="A29" s="39" t="s">
        <v>55</v>
      </c>
      <c r="B29" s="39" t="s">
        <v>56</v>
      </c>
    </row>
    <row r="30" spans="1:2">
      <c r="A30" s="39" t="s">
        <v>57</v>
      </c>
      <c r="B30" s="39" t="s">
        <v>58</v>
      </c>
    </row>
    <row r="31" spans="1:2">
      <c r="A31" s="39" t="s">
        <v>59</v>
      </c>
      <c r="B31" s="39" t="s">
        <v>60</v>
      </c>
    </row>
    <row r="32" spans="1:2">
      <c r="A32" s="39" t="s">
        <v>61</v>
      </c>
      <c r="B32" s="39" t="s">
        <v>62</v>
      </c>
    </row>
    <row r="33" spans="1:2">
      <c r="A33" s="39" t="s">
        <v>63</v>
      </c>
      <c r="B33" s="39" t="s">
        <v>64</v>
      </c>
    </row>
    <row r="34" spans="1:2">
      <c r="A34" s="39" t="s">
        <v>65</v>
      </c>
      <c r="B34" s="39" t="s">
        <v>66</v>
      </c>
    </row>
    <row r="35" spans="1:2">
      <c r="A35" s="39" t="s">
        <v>67</v>
      </c>
      <c r="B35" s="39" t="s">
        <v>68</v>
      </c>
    </row>
    <row r="36" spans="1:2">
      <c r="A36" s="39" t="s">
        <v>69</v>
      </c>
      <c r="B36" s="39" t="s">
        <v>70</v>
      </c>
    </row>
    <row r="37" spans="1:2">
      <c r="A37" s="39" t="s">
        <v>71</v>
      </c>
      <c r="B37" s="39" t="s">
        <v>72</v>
      </c>
    </row>
    <row r="38" spans="1:2">
      <c r="A38" s="39" t="s">
        <v>73</v>
      </c>
      <c r="B38" s="39" t="s">
        <v>74</v>
      </c>
    </row>
    <row r="39" spans="1:2">
      <c r="A39" s="39" t="s">
        <v>75</v>
      </c>
      <c r="B39" s="39" t="s">
        <v>76</v>
      </c>
    </row>
    <row r="40" spans="1:2">
      <c r="A40" s="39" t="s">
        <v>77</v>
      </c>
      <c r="B40" s="39" t="s">
        <v>78</v>
      </c>
    </row>
    <row r="41" spans="1:2">
      <c r="A41" s="39" t="s">
        <v>79</v>
      </c>
      <c r="B41" s="39" t="s">
        <v>80</v>
      </c>
    </row>
    <row r="42" spans="1:2">
      <c r="A42" s="39" t="s">
        <v>81</v>
      </c>
      <c r="B42" s="39" t="s">
        <v>82</v>
      </c>
    </row>
    <row r="43" spans="1:2">
      <c r="A43" s="39" t="s">
        <v>83</v>
      </c>
      <c r="B43" s="39" t="s">
        <v>84</v>
      </c>
    </row>
    <row r="44" spans="1:2">
      <c r="A44" s="39" t="s">
        <v>85</v>
      </c>
      <c r="B44" s="39" t="s">
        <v>86</v>
      </c>
    </row>
    <row r="45" spans="1:2">
      <c r="A45" s="39" t="s">
        <v>87</v>
      </c>
      <c r="B45" s="39" t="s">
        <v>88</v>
      </c>
    </row>
    <row r="46" spans="1:2">
      <c r="A46" s="39" t="s">
        <v>89</v>
      </c>
      <c r="B46" s="39" t="s">
        <v>90</v>
      </c>
    </row>
    <row r="47" spans="1:2">
      <c r="A47" s="39" t="s">
        <v>91</v>
      </c>
      <c r="B47" s="39" t="s">
        <v>92</v>
      </c>
    </row>
    <row r="48" spans="1:2">
      <c r="A48" s="39" t="s">
        <v>93</v>
      </c>
      <c r="B48" s="39" t="s">
        <v>94</v>
      </c>
    </row>
    <row r="49" spans="1:2">
      <c r="A49" s="39" t="s">
        <v>95</v>
      </c>
      <c r="B49" s="39" t="s">
        <v>96</v>
      </c>
    </row>
    <row r="50" spans="1:2">
      <c r="A50" s="39" t="s">
        <v>97</v>
      </c>
      <c r="B50" s="39" t="s">
        <v>98</v>
      </c>
    </row>
    <row r="51" spans="1:2">
      <c r="A51" s="39" t="s">
        <v>99</v>
      </c>
      <c r="B51" s="39" t="s">
        <v>100</v>
      </c>
    </row>
    <row r="52" spans="1:2">
      <c r="A52" s="39" t="s">
        <v>101</v>
      </c>
      <c r="B52" s="39" t="s">
        <v>102</v>
      </c>
    </row>
    <row r="53" spans="1:2">
      <c r="A53" s="39" t="s">
        <v>103</v>
      </c>
      <c r="B53" s="39" t="s">
        <v>104</v>
      </c>
    </row>
    <row r="54" spans="1:2">
      <c r="A54" s="39" t="s">
        <v>105</v>
      </c>
      <c r="B54" s="39" t="s">
        <v>106</v>
      </c>
    </row>
    <row r="55" spans="1:2">
      <c r="A55" s="39" t="s">
        <v>107</v>
      </c>
      <c r="B55" s="39" t="s">
        <v>108</v>
      </c>
    </row>
    <row r="56" spans="1:2">
      <c r="A56" s="39" t="s">
        <v>109</v>
      </c>
      <c r="B56" s="39" t="s">
        <v>110</v>
      </c>
    </row>
    <row r="57" spans="1:2">
      <c r="A57" s="39" t="s">
        <v>111</v>
      </c>
      <c r="B57" s="39" t="s">
        <v>112</v>
      </c>
    </row>
    <row r="58" spans="1:2">
      <c r="A58" s="39" t="s">
        <v>113</v>
      </c>
      <c r="B58" s="39" t="s">
        <v>114</v>
      </c>
    </row>
    <row r="59" spans="1:2">
      <c r="A59" s="39" t="s">
        <v>115</v>
      </c>
      <c r="B59" s="39" t="s">
        <v>116</v>
      </c>
    </row>
    <row r="60" spans="1:2">
      <c r="A60" s="39" t="s">
        <v>117</v>
      </c>
      <c r="B60" s="39" t="s">
        <v>118</v>
      </c>
    </row>
    <row r="61" spans="1:2">
      <c r="A61" s="39" t="s">
        <v>119</v>
      </c>
      <c r="B61" s="39" t="s">
        <v>120</v>
      </c>
    </row>
    <row r="62" spans="1:2">
      <c r="A62" s="39" t="s">
        <v>121</v>
      </c>
      <c r="B62" s="39" t="s">
        <v>122</v>
      </c>
    </row>
    <row r="63" spans="1:2">
      <c r="A63" s="39" t="s">
        <v>123</v>
      </c>
      <c r="B63" s="39" t="s">
        <v>124</v>
      </c>
    </row>
    <row r="64" spans="1:2">
      <c r="A64" s="39" t="s">
        <v>125</v>
      </c>
      <c r="B64" s="39" t="s">
        <v>126</v>
      </c>
    </row>
    <row r="65" spans="1:2">
      <c r="A65" s="39" t="s">
        <v>127</v>
      </c>
      <c r="B65" s="39" t="s">
        <v>128</v>
      </c>
    </row>
    <row r="66" spans="1:2">
      <c r="A66" s="39" t="s">
        <v>129</v>
      </c>
      <c r="B66" s="39" t="s">
        <v>130</v>
      </c>
    </row>
    <row r="67" spans="1:2">
      <c r="A67" s="39" t="s">
        <v>131</v>
      </c>
      <c r="B67" s="39" t="s">
        <v>132</v>
      </c>
    </row>
    <row r="68" spans="1:2">
      <c r="A68" s="39" t="s">
        <v>133</v>
      </c>
      <c r="B68" s="39" t="s">
        <v>134</v>
      </c>
    </row>
    <row r="69" spans="1:2">
      <c r="A69" s="39" t="s">
        <v>135</v>
      </c>
      <c r="B69" s="39" t="s">
        <v>136</v>
      </c>
    </row>
    <row r="70" spans="1:2">
      <c r="A70" s="39" t="s">
        <v>137</v>
      </c>
      <c r="B70" s="39" t="s">
        <v>138</v>
      </c>
    </row>
    <row r="71" spans="1:2">
      <c r="A71" s="39" t="s">
        <v>139</v>
      </c>
      <c r="B71" s="39" t="s">
        <v>140</v>
      </c>
    </row>
    <row r="72" spans="1:2">
      <c r="A72" s="39" t="s">
        <v>141</v>
      </c>
      <c r="B72" s="39" t="s">
        <v>142</v>
      </c>
    </row>
    <row r="73" spans="1:2">
      <c r="A73" s="39" t="s">
        <v>141</v>
      </c>
      <c r="B73" s="39" t="s">
        <v>143</v>
      </c>
    </row>
    <row r="74" spans="1:2">
      <c r="A74" s="39" t="s">
        <v>144</v>
      </c>
      <c r="B74" s="39" t="s">
        <v>145</v>
      </c>
    </row>
    <row r="75" spans="1:2">
      <c r="A75" s="39" t="s">
        <v>146</v>
      </c>
      <c r="B75" s="39" t="s">
        <v>147</v>
      </c>
    </row>
    <row r="76" spans="1:2">
      <c r="A76" s="39" t="s">
        <v>148</v>
      </c>
      <c r="B76" s="39" t="s">
        <v>149</v>
      </c>
    </row>
    <row r="77" spans="1:2">
      <c r="A77" s="39" t="s">
        <v>150</v>
      </c>
      <c r="B77" s="39" t="s">
        <v>151</v>
      </c>
    </row>
    <row r="78" spans="1:2">
      <c r="A78" s="39" t="s">
        <v>152</v>
      </c>
      <c r="B78" s="39" t="s">
        <v>153</v>
      </c>
    </row>
    <row r="79" spans="1:2">
      <c r="A79" s="39" t="s">
        <v>154</v>
      </c>
      <c r="B79" s="39" t="s">
        <v>155</v>
      </c>
    </row>
    <row r="80" spans="1:2">
      <c r="A80" s="39" t="s">
        <v>156</v>
      </c>
      <c r="B80" s="39" t="s">
        <v>157</v>
      </c>
    </row>
    <row r="81" spans="1:2">
      <c r="A81" s="39" t="s">
        <v>158</v>
      </c>
      <c r="B81" s="39" t="s">
        <v>159</v>
      </c>
    </row>
    <row r="82" spans="1:2">
      <c r="A82" s="39" t="s">
        <v>160</v>
      </c>
      <c r="B82" s="39" t="s">
        <v>161</v>
      </c>
    </row>
    <row r="83" spans="1:2">
      <c r="A83" s="39" t="s">
        <v>162</v>
      </c>
      <c r="B83" s="39" t="s">
        <v>163</v>
      </c>
    </row>
    <row r="84" spans="1:2">
      <c r="A84" s="39" t="s">
        <v>164</v>
      </c>
      <c r="B84" s="39" t="s">
        <v>165</v>
      </c>
    </row>
    <row r="85" spans="1:2" ht="25.5">
      <c r="A85" s="39" t="s">
        <v>166</v>
      </c>
      <c r="B85" s="28" t="s">
        <v>167</v>
      </c>
    </row>
    <row r="86" spans="1:2">
      <c r="A86" s="39" t="s">
        <v>168</v>
      </c>
      <c r="B86" s="39" t="s">
        <v>169</v>
      </c>
    </row>
    <row r="87" spans="1:2">
      <c r="A87" s="39" t="s">
        <v>170</v>
      </c>
      <c r="B87" s="39" t="s">
        <v>171</v>
      </c>
    </row>
    <row r="88" spans="1:2">
      <c r="A88" s="39" t="s">
        <v>172</v>
      </c>
      <c r="B88" s="39" t="s">
        <v>173</v>
      </c>
    </row>
    <row r="89" spans="1:2">
      <c r="A89" s="39" t="s">
        <v>174</v>
      </c>
      <c r="B89" s="39" t="s">
        <v>175</v>
      </c>
    </row>
    <row r="90" spans="1:2">
      <c r="A90" s="39" t="s">
        <v>176</v>
      </c>
      <c r="B90" s="39" t="s">
        <v>177</v>
      </c>
    </row>
    <row r="91" spans="1:2">
      <c r="A91" s="39" t="s">
        <v>178</v>
      </c>
      <c r="B91" s="39" t="s">
        <v>179</v>
      </c>
    </row>
    <row r="92" spans="1:2">
      <c r="A92" s="39" t="s">
        <v>180</v>
      </c>
      <c r="B92" s="39" t="s">
        <v>181</v>
      </c>
    </row>
    <row r="93" spans="1:2">
      <c r="A93" s="39" t="s">
        <v>182</v>
      </c>
      <c r="B93" s="39" t="s">
        <v>183</v>
      </c>
    </row>
    <row r="94" spans="1:2">
      <c r="A94" s="39" t="s">
        <v>184</v>
      </c>
      <c r="B94" s="39" t="s">
        <v>185</v>
      </c>
    </row>
    <row r="95" spans="1:2">
      <c r="A95" s="39" t="s">
        <v>186</v>
      </c>
      <c r="B95" s="39" t="s">
        <v>187</v>
      </c>
    </row>
    <row r="96" spans="1:2">
      <c r="A96" s="39" t="s">
        <v>188</v>
      </c>
      <c r="B96" s="39" t="s">
        <v>189</v>
      </c>
    </row>
    <row r="97" spans="1:2">
      <c r="A97" s="39" t="s">
        <v>190</v>
      </c>
      <c r="B97" s="39" t="s">
        <v>191</v>
      </c>
    </row>
    <row r="98" spans="1:2">
      <c r="A98" s="39" t="s">
        <v>192</v>
      </c>
      <c r="B98" s="39" t="s">
        <v>193</v>
      </c>
    </row>
    <row r="99" spans="1:2">
      <c r="A99" s="39" t="s">
        <v>194</v>
      </c>
      <c r="B99" s="39" t="s">
        <v>195</v>
      </c>
    </row>
    <row r="100" spans="1:2">
      <c r="A100" s="39" t="s">
        <v>196</v>
      </c>
      <c r="B100" s="39" t="s">
        <v>197</v>
      </c>
    </row>
    <row r="101" spans="1:2">
      <c r="A101" s="39" t="s">
        <v>198</v>
      </c>
      <c r="B101" s="39" t="s">
        <v>199</v>
      </c>
    </row>
    <row r="102" spans="1:2">
      <c r="A102" s="39" t="s">
        <v>200</v>
      </c>
      <c r="B102" s="39" t="s">
        <v>201</v>
      </c>
    </row>
    <row r="103" spans="1:2">
      <c r="A103" s="39" t="s">
        <v>202</v>
      </c>
      <c r="B103" s="39" t="s">
        <v>203</v>
      </c>
    </row>
    <row r="104" spans="1:2">
      <c r="A104" s="39" t="s">
        <v>204</v>
      </c>
      <c r="B104" s="39" t="s">
        <v>205</v>
      </c>
    </row>
    <row r="105" spans="1:2">
      <c r="A105" s="39" t="s">
        <v>206</v>
      </c>
      <c r="B105" s="39" t="s">
        <v>207</v>
      </c>
    </row>
    <row r="106" spans="1:2">
      <c r="A106" s="39" t="s">
        <v>208</v>
      </c>
      <c r="B106" s="39" t="s">
        <v>209</v>
      </c>
    </row>
    <row r="107" spans="1:2">
      <c r="A107" s="39" t="s">
        <v>210</v>
      </c>
      <c r="B107" s="39" t="s">
        <v>211</v>
      </c>
    </row>
    <row r="108" spans="1:2">
      <c r="A108" s="39" t="s">
        <v>212</v>
      </c>
      <c r="B108" s="39" t="s">
        <v>213</v>
      </c>
    </row>
    <row r="109" spans="1:2">
      <c r="A109" s="39" t="s">
        <v>214</v>
      </c>
      <c r="B109" s="39" t="s">
        <v>215</v>
      </c>
    </row>
    <row r="110" spans="1:2">
      <c r="A110" s="39" t="s">
        <v>216</v>
      </c>
      <c r="B110" s="39" t="s">
        <v>217</v>
      </c>
    </row>
    <row r="111" spans="1:2">
      <c r="A111" s="39" t="s">
        <v>218</v>
      </c>
      <c r="B111" s="39" t="s">
        <v>219</v>
      </c>
    </row>
    <row r="112" spans="1:2">
      <c r="A112" s="39" t="s">
        <v>220</v>
      </c>
      <c r="B112" s="39" t="s">
        <v>221</v>
      </c>
    </row>
    <row r="113" spans="1:2">
      <c r="A113" s="39" t="s">
        <v>222</v>
      </c>
      <c r="B113" s="39" t="s">
        <v>223</v>
      </c>
    </row>
    <row r="114" spans="1:2">
      <c r="A114" s="39" t="s">
        <v>224</v>
      </c>
      <c r="B114" s="39" t="s">
        <v>225</v>
      </c>
    </row>
    <row r="115" spans="1:2">
      <c r="A115" s="39" t="s">
        <v>227</v>
      </c>
      <c r="B115" s="39" t="s">
        <v>226</v>
      </c>
    </row>
    <row r="116" spans="1:2">
      <c r="A116" s="39" t="s">
        <v>227</v>
      </c>
      <c r="B116" s="39" t="s">
        <v>228</v>
      </c>
    </row>
    <row r="117" spans="1:2">
      <c r="A117" s="39" t="s">
        <v>229</v>
      </c>
      <c r="B117" s="39" t="s">
        <v>230</v>
      </c>
    </row>
    <row r="118" spans="1:2">
      <c r="A118" s="39" t="s">
        <v>231</v>
      </c>
      <c r="B118" s="39" t="s">
        <v>232</v>
      </c>
    </row>
    <row r="119" spans="1:2">
      <c r="A119" s="39" t="s">
        <v>233</v>
      </c>
      <c r="B119" s="39" t="s">
        <v>234</v>
      </c>
    </row>
    <row r="120" spans="1:2">
      <c r="A120" s="39" t="s">
        <v>235</v>
      </c>
      <c r="B120" s="39" t="s">
        <v>236</v>
      </c>
    </row>
    <row r="121" spans="1:2">
      <c r="A121" s="39" t="s">
        <v>237</v>
      </c>
      <c r="B121" s="39" t="s">
        <v>238</v>
      </c>
    </row>
    <row r="122" spans="1:2">
      <c r="A122" s="39" t="s">
        <v>239</v>
      </c>
      <c r="B122" s="39" t="s">
        <v>240</v>
      </c>
    </row>
    <row r="123" spans="1:2">
      <c r="A123" s="39" t="s">
        <v>241</v>
      </c>
      <c r="B123" s="39" t="s">
        <v>242</v>
      </c>
    </row>
    <row r="124" spans="1:2">
      <c r="A124" s="39" t="s">
        <v>243</v>
      </c>
      <c r="B124" s="39" t="s">
        <v>244</v>
      </c>
    </row>
    <row r="125" spans="1:2">
      <c r="A125" s="39" t="s">
        <v>245</v>
      </c>
      <c r="B125" s="39" t="s">
        <v>246</v>
      </c>
    </row>
    <row r="126" spans="1:2">
      <c r="A126" s="47" t="s">
        <v>247</v>
      </c>
      <c r="B126" s="39" t="s">
        <v>248</v>
      </c>
    </row>
    <row r="127" spans="1:2">
      <c r="A127" s="39" t="s">
        <v>249</v>
      </c>
      <c r="B127" s="39" t="s">
        <v>250</v>
      </c>
    </row>
    <row r="128" spans="1:2">
      <c r="A128" s="39" t="s">
        <v>251</v>
      </c>
      <c r="B128" s="39" t="s">
        <v>252</v>
      </c>
    </row>
    <row r="129" spans="1:2">
      <c r="A129" s="39" t="s">
        <v>253</v>
      </c>
      <c r="B129" s="39" t="s">
        <v>254</v>
      </c>
    </row>
    <row r="130" spans="1:2">
      <c r="A130" s="39" t="s">
        <v>255</v>
      </c>
      <c r="B130" s="39" t="s">
        <v>256</v>
      </c>
    </row>
    <row r="131" spans="1:2">
      <c r="A131" s="39" t="s">
        <v>257</v>
      </c>
      <c r="B131" s="39" t="s">
        <v>258</v>
      </c>
    </row>
    <row r="132" spans="1:2">
      <c r="A132" s="39" t="s">
        <v>259</v>
      </c>
      <c r="B132" s="39" t="s">
        <v>260</v>
      </c>
    </row>
  </sheetData>
  <sheetProtection algorithmName="SHA-512" hashValue="4TV8x+mCB/KRPGiGo1VZIqeDajwqlVrURXAmRh9x4dK88M/epvkexmsfM3anENPmumMkyeBJKI2RbuNIsh36Bg==" saltValue="c1uXK91zz/DbFcexT6bJzw==" spinCount="100000" sheet="1" selectLockedCells="1"/>
  <pageMargins left="0.7" right="0.7" top="0.75" bottom="0.75" header="0.3" footer="0.3"/>
  <pageSetup paperSize="9" scale="77" fitToHeight="0"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DC4C3-F4CE-4B8D-8209-B432EDE445FB}">
  <sheetPr>
    <pageSetUpPr fitToPage="1"/>
  </sheetPr>
  <dimension ref="A1:L49"/>
  <sheetViews>
    <sheetView zoomScale="110" zoomScaleNormal="110" workbookViewId="0">
      <selection activeCell="D17" sqref="D17"/>
    </sheetView>
  </sheetViews>
  <sheetFormatPr defaultColWidth="8.85546875" defaultRowHeight="12.75"/>
  <cols>
    <col min="1" max="1" width="46.85546875" style="266" customWidth="1"/>
    <col min="2" max="2" width="12.85546875" style="266" customWidth="1"/>
    <col min="3" max="3" width="8.85546875" style="266"/>
    <col min="4" max="4" width="10.42578125" style="266" customWidth="1"/>
    <col min="5" max="16384" width="8.85546875" style="266"/>
  </cols>
  <sheetData>
    <row r="1" spans="1:12">
      <c r="A1" s="38" t="s">
        <v>261</v>
      </c>
    </row>
    <row r="2" spans="1:12">
      <c r="A2" s="267"/>
      <c r="B2" s="267"/>
    </row>
    <row r="3" spans="1:12">
      <c r="A3" s="268" t="s">
        <v>262</v>
      </c>
      <c r="B3" s="269" t="s">
        <v>263</v>
      </c>
    </row>
    <row r="4" spans="1:12">
      <c r="A4" s="270" t="s">
        <v>264</v>
      </c>
      <c r="B4" s="271" t="s">
        <v>265</v>
      </c>
    </row>
    <row r="5" spans="1:12">
      <c r="A5" s="270" t="s">
        <v>266</v>
      </c>
      <c r="B5" s="272">
        <v>1588</v>
      </c>
    </row>
    <row r="6" spans="1:12">
      <c r="A6" s="270" t="s">
        <v>267</v>
      </c>
      <c r="B6" s="272">
        <v>287</v>
      </c>
    </row>
    <row r="7" spans="1:12">
      <c r="A7" s="270" t="s">
        <v>268</v>
      </c>
      <c r="B7" s="272">
        <v>105</v>
      </c>
      <c r="D7" s="273"/>
    </row>
    <row r="8" spans="1:12">
      <c r="A8" s="274" t="s">
        <v>269</v>
      </c>
      <c r="B8" s="275">
        <f>SUM(B5:B7)</f>
        <v>1980</v>
      </c>
      <c r="D8" s="276">
        <f>Table7[[#This Row],[Number]]</f>
        <v>1980</v>
      </c>
      <c r="E8" s="277" t="s">
        <v>270</v>
      </c>
      <c r="F8" s="277"/>
      <c r="G8" s="277"/>
      <c r="H8" s="277"/>
      <c r="I8" s="277"/>
      <c r="J8" s="277"/>
      <c r="K8" s="277"/>
      <c r="L8" s="278"/>
    </row>
    <row r="9" spans="1:12">
      <c r="A9" s="279"/>
      <c r="B9" s="280"/>
      <c r="D9" s="276"/>
      <c r="E9" s="277"/>
      <c r="F9" s="277"/>
      <c r="G9" s="277"/>
      <c r="H9" s="277"/>
      <c r="I9" s="277"/>
      <c r="J9" s="277"/>
      <c r="K9" s="277"/>
      <c r="L9" s="278"/>
    </row>
    <row r="10" spans="1:12">
      <c r="A10" s="267"/>
      <c r="B10" s="267"/>
    </row>
    <row r="11" spans="1:12">
      <c r="A11" s="281" t="s">
        <v>271</v>
      </c>
      <c r="B11" s="269" t="s">
        <v>263</v>
      </c>
    </row>
    <row r="12" spans="1:12">
      <c r="A12" s="282" t="s">
        <v>272</v>
      </c>
      <c r="B12" s="283" t="s">
        <v>273</v>
      </c>
    </row>
    <row r="13" spans="1:12">
      <c r="A13" s="284" t="s">
        <v>274</v>
      </c>
      <c r="B13" s="285">
        <v>2</v>
      </c>
    </row>
    <row r="14" spans="1:12">
      <c r="A14" s="284" t="s">
        <v>275</v>
      </c>
      <c r="B14" s="285">
        <v>1</v>
      </c>
    </row>
    <row r="15" spans="1:12">
      <c r="A15" s="284" t="s">
        <v>276</v>
      </c>
      <c r="B15" s="285">
        <v>1</v>
      </c>
    </row>
    <row r="16" spans="1:12">
      <c r="A16" s="284" t="s">
        <v>277</v>
      </c>
      <c r="B16" s="285">
        <v>33</v>
      </c>
    </row>
    <row r="17" spans="1:2">
      <c r="A17" s="284" t="s">
        <v>278</v>
      </c>
      <c r="B17" s="285">
        <v>35</v>
      </c>
    </row>
    <row r="18" spans="1:2">
      <c r="A18" s="284" t="s">
        <v>279</v>
      </c>
      <c r="B18" s="285">
        <v>2</v>
      </c>
    </row>
    <row r="19" spans="1:2">
      <c r="A19" s="284" t="s">
        <v>280</v>
      </c>
      <c r="B19" s="285">
        <v>3</v>
      </c>
    </row>
    <row r="20" spans="1:2">
      <c r="A20" s="284" t="s">
        <v>281</v>
      </c>
      <c r="B20" s="285">
        <v>795</v>
      </c>
    </row>
    <row r="21" spans="1:2">
      <c r="A21" s="284" t="s">
        <v>282</v>
      </c>
      <c r="B21" s="285">
        <v>5</v>
      </c>
    </row>
    <row r="22" spans="1:2">
      <c r="A22" s="284" t="s">
        <v>283</v>
      </c>
      <c r="B22" s="285">
        <v>7</v>
      </c>
    </row>
    <row r="23" spans="1:2">
      <c r="A23" s="284" t="s">
        <v>284</v>
      </c>
      <c r="B23" s="285">
        <v>2</v>
      </c>
    </row>
    <row r="24" spans="1:2">
      <c r="A24" s="284" t="s">
        <v>285</v>
      </c>
      <c r="B24" s="285">
        <v>2</v>
      </c>
    </row>
    <row r="25" spans="1:2">
      <c r="A25" s="284" t="s">
        <v>286</v>
      </c>
      <c r="B25" s="285">
        <v>62</v>
      </c>
    </row>
    <row r="26" spans="1:2">
      <c r="A26" s="284" t="s">
        <v>287</v>
      </c>
      <c r="B26" s="285">
        <v>14</v>
      </c>
    </row>
    <row r="27" spans="1:2">
      <c r="A27" s="284" t="s">
        <v>288</v>
      </c>
      <c r="B27" s="285">
        <v>5</v>
      </c>
    </row>
    <row r="28" spans="1:2">
      <c r="A28" s="284" t="s">
        <v>289</v>
      </c>
      <c r="B28" s="285">
        <v>41</v>
      </c>
    </row>
    <row r="29" spans="1:2">
      <c r="A29" s="284" t="s">
        <v>290</v>
      </c>
      <c r="B29" s="285">
        <v>175</v>
      </c>
    </row>
    <row r="30" spans="1:2">
      <c r="A30" s="284" t="s">
        <v>291</v>
      </c>
      <c r="B30" s="285">
        <v>4</v>
      </c>
    </row>
    <row r="31" spans="1:2">
      <c r="A31" s="284" t="s">
        <v>292</v>
      </c>
      <c r="B31" s="285">
        <v>58</v>
      </c>
    </row>
    <row r="32" spans="1:2">
      <c r="A32" s="284" t="s">
        <v>293</v>
      </c>
      <c r="B32" s="285">
        <v>2</v>
      </c>
    </row>
    <row r="33" spans="1:2">
      <c r="A33" s="284" t="s">
        <v>294</v>
      </c>
      <c r="B33" s="285">
        <v>12</v>
      </c>
    </row>
    <row r="34" spans="1:2">
      <c r="A34" s="284" t="s">
        <v>295</v>
      </c>
      <c r="B34" s="285">
        <v>403</v>
      </c>
    </row>
    <row r="35" spans="1:2">
      <c r="A35" s="284" t="s">
        <v>296</v>
      </c>
      <c r="B35" s="285">
        <v>677</v>
      </c>
    </row>
    <row r="36" spans="1:2">
      <c r="A36" s="284" t="s">
        <v>297</v>
      </c>
      <c r="B36" s="285">
        <v>4</v>
      </c>
    </row>
    <row r="37" spans="1:2">
      <c r="A37" s="284" t="s">
        <v>298</v>
      </c>
      <c r="B37" s="285">
        <v>1455</v>
      </c>
    </row>
    <row r="38" spans="1:2">
      <c r="A38" s="284" t="s">
        <v>299</v>
      </c>
      <c r="B38" s="285">
        <v>6</v>
      </c>
    </row>
    <row r="39" spans="1:2">
      <c r="A39" s="284" t="s">
        <v>300</v>
      </c>
      <c r="B39" s="285">
        <v>1</v>
      </c>
    </row>
    <row r="40" spans="1:2">
      <c r="A40" s="284" t="s">
        <v>301</v>
      </c>
      <c r="B40" s="285">
        <v>138</v>
      </c>
    </row>
    <row r="41" spans="1:2">
      <c r="A41" s="286" t="s">
        <v>302</v>
      </c>
      <c r="B41" s="287">
        <f>SUM(B13:B40)</f>
        <v>3945</v>
      </c>
    </row>
    <row r="42" spans="1:2">
      <c r="A42" s="288"/>
      <c r="B42" s="288"/>
    </row>
    <row r="43" spans="1:2">
      <c r="A43" s="267"/>
      <c r="B43" s="267"/>
    </row>
    <row r="44" spans="1:2">
      <c r="A44" s="289" t="s">
        <v>303</v>
      </c>
      <c r="B44" s="267"/>
    </row>
    <row r="45" spans="1:2">
      <c r="A45" s="290" t="s">
        <v>304</v>
      </c>
      <c r="B45" s="291" t="s">
        <v>265</v>
      </c>
    </row>
    <row r="46" spans="1:2">
      <c r="A46" s="292" t="s">
        <v>305</v>
      </c>
      <c r="B46" s="293">
        <v>2500</v>
      </c>
    </row>
    <row r="47" spans="1:2">
      <c r="A47" s="292"/>
      <c r="B47" s="294"/>
    </row>
    <row r="48" spans="1:2">
      <c r="A48" s="292" t="s">
        <v>306</v>
      </c>
      <c r="B48" s="295">
        <v>31</v>
      </c>
    </row>
    <row r="49" spans="1:2">
      <c r="A49" s="296" t="s">
        <v>307</v>
      </c>
      <c r="B49" s="297">
        <v>12</v>
      </c>
    </row>
  </sheetData>
  <sheetProtection algorithmName="SHA-512" hashValue="HWbSknJ+wA/LLkoC9eGrRmOLMbZCmJbSLt/b7sQcvHeEio6mLrvI8i71LBwBFIR+GebFqE2u6LqPWQUGvPhPjA==" saltValue="xfvRBtBtaJ+yWBlHs+C+ew==" spinCount="100000" sheet="1" selectLockedCells="1"/>
  <phoneticPr fontId="20" type="noConversion"/>
  <pageMargins left="0.7" right="0.7" top="0.75" bottom="0.75" header="0.3" footer="0.3"/>
  <pageSetup paperSize="9" scale="59" fitToHeight="0" orientation="portrait" r:id="rId1"/>
  <tableParts count="3">
    <tablePart r:id="rId2"/>
    <tablePart r:id="rId3"/>
    <tablePart r:id="rId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6E24A-7C97-408E-88B3-5E82957DE52B}">
  <sheetPr>
    <pageSetUpPr fitToPage="1"/>
  </sheetPr>
  <dimension ref="A1:O122"/>
  <sheetViews>
    <sheetView topLeftCell="A31" zoomScaleNormal="100" workbookViewId="0">
      <selection activeCell="C6" sqref="C6"/>
    </sheetView>
  </sheetViews>
  <sheetFormatPr defaultColWidth="8.85546875" defaultRowHeight="12.75"/>
  <cols>
    <col min="1" max="1" width="24" style="3" customWidth="1"/>
    <col min="2" max="2" width="17.140625" style="3" customWidth="1"/>
    <col min="3" max="3" width="19.42578125" style="3" customWidth="1"/>
    <col min="4" max="4" width="18.42578125" style="3" customWidth="1"/>
    <col min="5" max="5" width="17.42578125" style="3" customWidth="1"/>
    <col min="6" max="6" width="8.85546875" style="32"/>
    <col min="7" max="7" width="11.85546875" style="32" customWidth="1"/>
    <col min="8" max="8" width="12.85546875" style="32" customWidth="1"/>
    <col min="9" max="10" width="8.85546875" style="3"/>
    <col min="11" max="11" width="21.140625" style="3" customWidth="1"/>
    <col min="12" max="16384" width="8.85546875" style="3"/>
  </cols>
  <sheetData>
    <row r="1" spans="1:15">
      <c r="A1" s="397" t="s">
        <v>308</v>
      </c>
      <c r="B1" s="395"/>
      <c r="C1" s="395"/>
      <c r="D1" s="395"/>
      <c r="E1" s="395"/>
      <c r="F1" s="395"/>
      <c r="G1" s="395"/>
      <c r="H1" s="395"/>
      <c r="I1" s="395"/>
    </row>
    <row r="2" spans="1:15">
      <c r="A2" s="2"/>
    </row>
    <row r="3" spans="1:15" ht="25.5" customHeight="1">
      <c r="A3" s="394" t="s">
        <v>309</v>
      </c>
      <c r="B3" s="395"/>
      <c r="C3" s="395"/>
      <c r="D3" s="395"/>
      <c r="E3" s="395"/>
      <c r="F3" s="395"/>
      <c r="G3" s="395"/>
      <c r="H3" s="395"/>
      <c r="I3" s="395"/>
    </row>
    <row r="4" spans="1:15">
      <c r="A4" s="2"/>
    </row>
    <row r="5" spans="1:15">
      <c r="A5" s="396" t="s">
        <v>310</v>
      </c>
      <c r="B5" s="396"/>
      <c r="C5" s="396"/>
    </row>
    <row r="6" spans="1:15" ht="25.5">
      <c r="A6" s="7" t="s">
        <v>311</v>
      </c>
      <c r="B6" s="8" t="s">
        <v>312</v>
      </c>
      <c r="C6" s="9" t="s">
        <v>313</v>
      </c>
    </row>
    <row r="7" spans="1:15">
      <c r="A7" s="10" t="s">
        <v>314</v>
      </c>
      <c r="B7" s="11">
        <v>12</v>
      </c>
      <c r="C7" s="12">
        <v>12</v>
      </c>
    </row>
    <row r="8" spans="1:15">
      <c r="A8" s="10" t="s">
        <v>315</v>
      </c>
      <c r="B8" s="11">
        <v>31</v>
      </c>
      <c r="C8" s="12">
        <v>31</v>
      </c>
    </row>
    <row r="9" spans="1:15">
      <c r="A9" s="10" t="s">
        <v>316</v>
      </c>
      <c r="B9" s="11">
        <v>53</v>
      </c>
      <c r="C9" s="12">
        <v>53</v>
      </c>
    </row>
    <row r="10" spans="1:15">
      <c r="A10" s="10" t="s">
        <v>317</v>
      </c>
      <c r="B10" s="11">
        <v>3</v>
      </c>
      <c r="C10" s="12">
        <v>3</v>
      </c>
    </row>
    <row r="11" spans="1:15">
      <c r="A11" s="13" t="s">
        <v>318</v>
      </c>
      <c r="B11" s="14">
        <v>4</v>
      </c>
      <c r="C11" s="15">
        <v>4</v>
      </c>
    </row>
    <row r="12" spans="1:15">
      <c r="G12" s="33" t="s">
        <v>319</v>
      </c>
    </row>
    <row r="13" spans="1:15">
      <c r="A13" s="396" t="s">
        <v>320</v>
      </c>
      <c r="B13" s="396"/>
      <c r="C13" s="396"/>
      <c r="D13" s="396"/>
      <c r="E13" s="396"/>
      <c r="G13" s="33">
        <f>COUNTA(D15:D87)</f>
        <v>73</v>
      </c>
      <c r="H13" s="34" t="s">
        <v>270</v>
      </c>
      <c r="I13" s="4"/>
      <c r="J13" s="4"/>
      <c r="K13" s="4"/>
      <c r="L13" s="4"/>
      <c r="M13" s="4"/>
      <c r="N13" s="4"/>
      <c r="O13" s="5"/>
    </row>
    <row r="14" spans="1:15" ht="25.5">
      <c r="A14" s="16" t="s">
        <v>321</v>
      </c>
      <c r="B14" s="17" t="s">
        <v>322</v>
      </c>
      <c r="C14" s="17" t="s">
        <v>323</v>
      </c>
      <c r="D14" s="17" t="s">
        <v>324</v>
      </c>
      <c r="E14" s="390" t="s">
        <v>325</v>
      </c>
    </row>
    <row r="15" spans="1:15" ht="25.5">
      <c r="A15" s="18" t="s">
        <v>326</v>
      </c>
      <c r="B15" s="19" t="s">
        <v>327</v>
      </c>
      <c r="C15" s="19" t="s">
        <v>328</v>
      </c>
      <c r="D15" s="19" t="s">
        <v>329</v>
      </c>
      <c r="E15" s="20"/>
    </row>
    <row r="16" spans="1:15" ht="25.5">
      <c r="A16" s="18" t="s">
        <v>330</v>
      </c>
      <c r="B16" s="19" t="s">
        <v>327</v>
      </c>
      <c r="C16" s="19" t="s">
        <v>328</v>
      </c>
      <c r="D16" s="19" t="s">
        <v>329</v>
      </c>
      <c r="E16" s="20"/>
    </row>
    <row r="17" spans="1:5" ht="25.5">
      <c r="A17" s="18" t="s">
        <v>331</v>
      </c>
      <c r="B17" s="19" t="s">
        <v>332</v>
      </c>
      <c r="C17" s="19" t="s">
        <v>328</v>
      </c>
      <c r="D17" s="19" t="s">
        <v>329</v>
      </c>
      <c r="E17" s="20"/>
    </row>
    <row r="18" spans="1:5" ht="25.5">
      <c r="A18" s="18" t="s">
        <v>333</v>
      </c>
      <c r="B18" s="19" t="s">
        <v>332</v>
      </c>
      <c r="C18" s="19" t="s">
        <v>328</v>
      </c>
      <c r="D18" s="19" t="s">
        <v>329</v>
      </c>
      <c r="E18" s="20"/>
    </row>
    <row r="19" spans="1:5" ht="25.5">
      <c r="A19" s="18" t="s">
        <v>334</v>
      </c>
      <c r="B19" s="19" t="s">
        <v>332</v>
      </c>
      <c r="C19" s="19" t="s">
        <v>328</v>
      </c>
      <c r="D19" s="19" t="s">
        <v>329</v>
      </c>
      <c r="E19" s="20"/>
    </row>
    <row r="20" spans="1:5" ht="25.5">
      <c r="A20" s="18" t="s">
        <v>335</v>
      </c>
      <c r="B20" s="19" t="s">
        <v>332</v>
      </c>
      <c r="C20" s="19" t="s">
        <v>328</v>
      </c>
      <c r="D20" s="19" t="s">
        <v>329</v>
      </c>
      <c r="E20" s="20"/>
    </row>
    <row r="21" spans="1:5" ht="25.5">
      <c r="A21" s="18" t="s">
        <v>336</v>
      </c>
      <c r="B21" s="19" t="s">
        <v>332</v>
      </c>
      <c r="C21" s="19" t="s">
        <v>328</v>
      </c>
      <c r="D21" s="19" t="s">
        <v>329</v>
      </c>
      <c r="E21" s="20"/>
    </row>
    <row r="22" spans="1:5" ht="25.5">
      <c r="A22" s="18" t="s">
        <v>337</v>
      </c>
      <c r="B22" s="19" t="s">
        <v>41</v>
      </c>
      <c r="C22" s="19" t="s">
        <v>328</v>
      </c>
      <c r="D22" s="19" t="s">
        <v>329</v>
      </c>
      <c r="E22" s="20"/>
    </row>
    <row r="23" spans="1:5" ht="25.5">
      <c r="A23" s="18" t="s">
        <v>338</v>
      </c>
      <c r="B23" s="19" t="s">
        <v>41</v>
      </c>
      <c r="C23" s="19" t="s">
        <v>328</v>
      </c>
      <c r="D23" s="19" t="s">
        <v>329</v>
      </c>
      <c r="E23" s="20"/>
    </row>
    <row r="24" spans="1:5" ht="25.5">
      <c r="A24" s="18" t="s">
        <v>339</v>
      </c>
      <c r="B24" s="19" t="s">
        <v>340</v>
      </c>
      <c r="C24" s="19" t="s">
        <v>328</v>
      </c>
      <c r="D24" s="19" t="s">
        <v>329</v>
      </c>
      <c r="E24" s="20"/>
    </row>
    <row r="25" spans="1:5" ht="25.5">
      <c r="A25" s="18" t="s">
        <v>341</v>
      </c>
      <c r="B25" s="19" t="s">
        <v>340</v>
      </c>
      <c r="C25" s="19" t="s">
        <v>328</v>
      </c>
      <c r="D25" s="19" t="s">
        <v>329</v>
      </c>
      <c r="E25" s="20"/>
    </row>
    <row r="26" spans="1:5" ht="25.5">
      <c r="A26" s="18" t="s">
        <v>342</v>
      </c>
      <c r="B26" s="19" t="s">
        <v>340</v>
      </c>
      <c r="C26" s="19" t="s">
        <v>328</v>
      </c>
      <c r="D26" s="19" t="s">
        <v>329</v>
      </c>
      <c r="E26" s="20"/>
    </row>
    <row r="27" spans="1:5" ht="25.5">
      <c r="A27" s="18" t="s">
        <v>343</v>
      </c>
      <c r="B27" s="19" t="s">
        <v>340</v>
      </c>
      <c r="C27" s="19" t="s">
        <v>328</v>
      </c>
      <c r="D27" s="19" t="s">
        <v>329</v>
      </c>
      <c r="E27" s="20"/>
    </row>
    <row r="28" spans="1:5" ht="25.5">
      <c r="A28" s="18" t="s">
        <v>344</v>
      </c>
      <c r="B28" s="19" t="s">
        <v>340</v>
      </c>
      <c r="C28" s="19" t="s">
        <v>328</v>
      </c>
      <c r="D28" s="19" t="s">
        <v>329</v>
      </c>
      <c r="E28" s="20"/>
    </row>
    <row r="29" spans="1:5" ht="25.5">
      <c r="A29" s="18" t="s">
        <v>345</v>
      </c>
      <c r="B29" s="19" t="s">
        <v>340</v>
      </c>
      <c r="C29" s="19" t="s">
        <v>328</v>
      </c>
      <c r="D29" s="19" t="s">
        <v>329</v>
      </c>
      <c r="E29" s="20"/>
    </row>
    <row r="30" spans="1:5" ht="25.5">
      <c r="A30" s="18" t="s">
        <v>346</v>
      </c>
      <c r="B30" s="19" t="s">
        <v>340</v>
      </c>
      <c r="C30" s="19" t="s">
        <v>328</v>
      </c>
      <c r="D30" s="19" t="s">
        <v>329</v>
      </c>
      <c r="E30" s="20"/>
    </row>
    <row r="31" spans="1:5" ht="25.5">
      <c r="A31" s="18" t="s">
        <v>347</v>
      </c>
      <c r="B31" s="19" t="s">
        <v>340</v>
      </c>
      <c r="C31" s="19" t="s">
        <v>328</v>
      </c>
      <c r="D31" s="19" t="s">
        <v>329</v>
      </c>
      <c r="E31" s="20"/>
    </row>
    <row r="32" spans="1:5" ht="25.5">
      <c r="A32" s="18" t="s">
        <v>348</v>
      </c>
      <c r="B32" s="19" t="s">
        <v>349</v>
      </c>
      <c r="C32" s="19" t="s">
        <v>328</v>
      </c>
      <c r="D32" s="19" t="s">
        <v>329</v>
      </c>
      <c r="E32" s="20"/>
    </row>
    <row r="33" spans="1:5" ht="25.5">
      <c r="A33" s="18" t="s">
        <v>350</v>
      </c>
      <c r="B33" s="19" t="s">
        <v>351</v>
      </c>
      <c r="C33" s="19" t="s">
        <v>328</v>
      </c>
      <c r="D33" s="19" t="s">
        <v>329</v>
      </c>
      <c r="E33" s="20"/>
    </row>
    <row r="34" spans="1:5" ht="25.5">
      <c r="A34" s="18" t="s">
        <v>352</v>
      </c>
      <c r="B34" s="19" t="s">
        <v>351</v>
      </c>
      <c r="C34" s="19" t="s">
        <v>328</v>
      </c>
      <c r="D34" s="19" t="s">
        <v>329</v>
      </c>
      <c r="E34" s="20"/>
    </row>
    <row r="35" spans="1:5" ht="25.5">
      <c r="A35" s="18" t="s">
        <v>353</v>
      </c>
      <c r="B35" s="19" t="s">
        <v>351</v>
      </c>
      <c r="C35" s="19" t="s">
        <v>328</v>
      </c>
      <c r="D35" s="19" t="s">
        <v>329</v>
      </c>
      <c r="E35" s="20"/>
    </row>
    <row r="36" spans="1:5" ht="25.5">
      <c r="A36" s="18" t="s">
        <v>354</v>
      </c>
      <c r="B36" s="19" t="s">
        <v>351</v>
      </c>
      <c r="C36" s="19" t="s">
        <v>328</v>
      </c>
      <c r="D36" s="19" t="s">
        <v>329</v>
      </c>
      <c r="E36" s="20"/>
    </row>
    <row r="37" spans="1:5" ht="25.5">
      <c r="A37" s="18" t="s">
        <v>355</v>
      </c>
      <c r="B37" s="19" t="s">
        <v>351</v>
      </c>
      <c r="C37" s="19" t="s">
        <v>328</v>
      </c>
      <c r="D37" s="19" t="s">
        <v>329</v>
      </c>
      <c r="E37" s="20"/>
    </row>
    <row r="38" spans="1:5" ht="25.5">
      <c r="A38" s="18" t="s">
        <v>356</v>
      </c>
      <c r="B38" s="19" t="s">
        <v>351</v>
      </c>
      <c r="C38" s="19" t="s">
        <v>328</v>
      </c>
      <c r="D38" s="19" t="s">
        <v>329</v>
      </c>
      <c r="E38" s="20"/>
    </row>
    <row r="39" spans="1:5" ht="25.5">
      <c r="A39" s="18" t="s">
        <v>357</v>
      </c>
      <c r="B39" s="19" t="s">
        <v>351</v>
      </c>
      <c r="C39" s="19" t="s">
        <v>328</v>
      </c>
      <c r="D39" s="19" t="s">
        <v>329</v>
      </c>
      <c r="E39" s="20"/>
    </row>
    <row r="40" spans="1:5" ht="25.5">
      <c r="A40" s="18" t="s">
        <v>358</v>
      </c>
      <c r="B40" s="19" t="s">
        <v>351</v>
      </c>
      <c r="C40" s="19" t="s">
        <v>328</v>
      </c>
      <c r="D40" s="19" t="s">
        <v>329</v>
      </c>
      <c r="E40" s="20"/>
    </row>
    <row r="41" spans="1:5" ht="25.5">
      <c r="A41" s="18" t="s">
        <v>359</v>
      </c>
      <c r="B41" s="19" t="s">
        <v>360</v>
      </c>
      <c r="C41" s="19" t="s">
        <v>328</v>
      </c>
      <c r="D41" s="19" t="s">
        <v>329</v>
      </c>
      <c r="E41" s="20"/>
    </row>
    <row r="42" spans="1:5" ht="25.5">
      <c r="A42" s="18" t="s">
        <v>361</v>
      </c>
      <c r="B42" s="19" t="s">
        <v>360</v>
      </c>
      <c r="C42" s="19" t="s">
        <v>328</v>
      </c>
      <c r="D42" s="19" t="s">
        <v>329</v>
      </c>
      <c r="E42" s="20"/>
    </row>
    <row r="43" spans="1:5" ht="25.5">
      <c r="A43" s="18" t="s">
        <v>362</v>
      </c>
      <c r="B43" s="19" t="s">
        <v>363</v>
      </c>
      <c r="C43" s="19" t="s">
        <v>328</v>
      </c>
      <c r="D43" s="19" t="s">
        <v>329</v>
      </c>
      <c r="E43" s="20"/>
    </row>
    <row r="44" spans="1:5" ht="25.5">
      <c r="A44" s="18" t="s">
        <v>364</v>
      </c>
      <c r="B44" s="19" t="s">
        <v>365</v>
      </c>
      <c r="C44" s="19" t="s">
        <v>328</v>
      </c>
      <c r="D44" s="19" t="s">
        <v>329</v>
      </c>
      <c r="E44" s="20"/>
    </row>
    <row r="45" spans="1:5" ht="25.5">
      <c r="A45" s="18" t="s">
        <v>366</v>
      </c>
      <c r="B45" s="19" t="s">
        <v>367</v>
      </c>
      <c r="C45" s="19" t="s">
        <v>328</v>
      </c>
      <c r="D45" s="19" t="s">
        <v>329</v>
      </c>
      <c r="E45" s="20"/>
    </row>
    <row r="46" spans="1:5" ht="25.5">
      <c r="A46" s="18" t="s">
        <v>368</v>
      </c>
      <c r="B46" s="19" t="s">
        <v>369</v>
      </c>
      <c r="C46" s="19" t="s">
        <v>328</v>
      </c>
      <c r="D46" s="19" t="s">
        <v>329</v>
      </c>
      <c r="E46" s="20"/>
    </row>
    <row r="47" spans="1:5" ht="25.5">
      <c r="A47" s="18" t="s">
        <v>370</v>
      </c>
      <c r="B47" s="19" t="s">
        <v>369</v>
      </c>
      <c r="C47" s="19" t="s">
        <v>328</v>
      </c>
      <c r="D47" s="19" t="s">
        <v>329</v>
      </c>
      <c r="E47" s="20"/>
    </row>
    <row r="48" spans="1:5" ht="25.5">
      <c r="A48" s="18" t="s">
        <v>371</v>
      </c>
      <c r="B48" s="19" t="s">
        <v>372</v>
      </c>
      <c r="C48" s="19" t="s">
        <v>328</v>
      </c>
      <c r="D48" s="19" t="s">
        <v>329</v>
      </c>
      <c r="E48" s="20"/>
    </row>
    <row r="49" spans="1:5" ht="25.5">
      <c r="A49" s="18" t="s">
        <v>373</v>
      </c>
      <c r="B49" s="19" t="s">
        <v>374</v>
      </c>
      <c r="C49" s="19" t="s">
        <v>328</v>
      </c>
      <c r="D49" s="19" t="s">
        <v>329</v>
      </c>
      <c r="E49" s="20"/>
    </row>
    <row r="50" spans="1:5" ht="25.5">
      <c r="A50" s="18" t="s">
        <v>375</v>
      </c>
      <c r="B50" s="19" t="s">
        <v>220</v>
      </c>
      <c r="C50" s="19" t="s">
        <v>328</v>
      </c>
      <c r="D50" s="19" t="s">
        <v>329</v>
      </c>
      <c r="E50" s="20"/>
    </row>
    <row r="51" spans="1:5" ht="25.5">
      <c r="A51" s="18" t="s">
        <v>376</v>
      </c>
      <c r="B51" s="19" t="s">
        <v>220</v>
      </c>
      <c r="C51" s="19" t="s">
        <v>328</v>
      </c>
      <c r="D51" s="19" t="s">
        <v>329</v>
      </c>
      <c r="E51" s="20"/>
    </row>
    <row r="52" spans="1:5" ht="25.5">
      <c r="A52" s="18" t="s">
        <v>377</v>
      </c>
      <c r="B52" s="19" t="s">
        <v>220</v>
      </c>
      <c r="C52" s="19" t="s">
        <v>328</v>
      </c>
      <c r="D52" s="19" t="s">
        <v>329</v>
      </c>
      <c r="E52" s="20"/>
    </row>
    <row r="53" spans="1:5" ht="25.5">
      <c r="A53" s="18" t="s">
        <v>378</v>
      </c>
      <c r="B53" s="19" t="s">
        <v>379</v>
      </c>
      <c r="C53" s="19" t="s">
        <v>328</v>
      </c>
      <c r="D53" s="19" t="s">
        <v>329</v>
      </c>
      <c r="E53" s="20"/>
    </row>
    <row r="54" spans="1:5" ht="25.5">
      <c r="A54" s="18" t="s">
        <v>380</v>
      </c>
      <c r="B54" s="19" t="s">
        <v>381</v>
      </c>
      <c r="C54" s="19" t="s">
        <v>328</v>
      </c>
      <c r="D54" s="19" t="s">
        <v>329</v>
      </c>
      <c r="E54" s="20"/>
    </row>
    <row r="55" spans="1:5" ht="25.5">
      <c r="A55" s="18" t="s">
        <v>382</v>
      </c>
      <c r="B55" s="19" t="s">
        <v>383</v>
      </c>
      <c r="C55" s="19" t="s">
        <v>328</v>
      </c>
      <c r="D55" s="19" t="s">
        <v>329</v>
      </c>
      <c r="E55" s="20"/>
    </row>
    <row r="56" spans="1:5" ht="25.5">
      <c r="A56" s="18" t="s">
        <v>384</v>
      </c>
      <c r="B56" s="19" t="s">
        <v>385</v>
      </c>
      <c r="C56" s="19" t="s">
        <v>328</v>
      </c>
      <c r="D56" s="19" t="s">
        <v>329</v>
      </c>
      <c r="E56" s="20"/>
    </row>
    <row r="57" spans="1:5" ht="25.5">
      <c r="A57" s="21" t="s">
        <v>386</v>
      </c>
      <c r="B57" s="19" t="s">
        <v>387</v>
      </c>
      <c r="C57" s="19" t="s">
        <v>388</v>
      </c>
      <c r="D57" s="19" t="s">
        <v>389</v>
      </c>
      <c r="E57" s="20"/>
    </row>
    <row r="58" spans="1:5" ht="25.5">
      <c r="A58" s="18" t="s">
        <v>390</v>
      </c>
      <c r="B58" s="19" t="s">
        <v>391</v>
      </c>
      <c r="C58" s="19" t="s">
        <v>388</v>
      </c>
      <c r="D58" s="19" t="s">
        <v>329</v>
      </c>
      <c r="E58" s="20"/>
    </row>
    <row r="59" spans="1:5" ht="25.5">
      <c r="A59" s="18" t="s">
        <v>392</v>
      </c>
      <c r="B59" s="19" t="s">
        <v>393</v>
      </c>
      <c r="C59" s="19" t="s">
        <v>388</v>
      </c>
      <c r="D59" s="19" t="s">
        <v>329</v>
      </c>
      <c r="E59" s="20"/>
    </row>
    <row r="60" spans="1:5" ht="25.5">
      <c r="A60" s="18" t="s">
        <v>394</v>
      </c>
      <c r="B60" s="19" t="s">
        <v>395</v>
      </c>
      <c r="C60" s="19" t="s">
        <v>388</v>
      </c>
      <c r="D60" s="19" t="s">
        <v>329</v>
      </c>
      <c r="E60" s="20"/>
    </row>
    <row r="61" spans="1:5" ht="25.5">
      <c r="A61" s="21" t="s">
        <v>396</v>
      </c>
      <c r="B61" s="19" t="s">
        <v>397</v>
      </c>
      <c r="C61" s="19" t="s">
        <v>388</v>
      </c>
      <c r="D61" s="19" t="s">
        <v>389</v>
      </c>
      <c r="E61" s="20"/>
    </row>
    <row r="62" spans="1:5" ht="25.5">
      <c r="A62" s="21" t="s">
        <v>398</v>
      </c>
      <c r="B62" s="19" t="s">
        <v>399</v>
      </c>
      <c r="C62" s="19" t="s">
        <v>388</v>
      </c>
      <c r="D62" s="19" t="s">
        <v>389</v>
      </c>
      <c r="E62" s="20"/>
    </row>
    <row r="63" spans="1:5" ht="25.5">
      <c r="A63" s="21" t="s">
        <v>400</v>
      </c>
      <c r="B63" s="19" t="s">
        <v>401</v>
      </c>
      <c r="C63" s="19" t="s">
        <v>388</v>
      </c>
      <c r="D63" s="19" t="s">
        <v>389</v>
      </c>
      <c r="E63" s="20"/>
    </row>
    <row r="64" spans="1:5" ht="25.5">
      <c r="A64" s="18" t="s">
        <v>402</v>
      </c>
      <c r="B64" s="19" t="s">
        <v>403</v>
      </c>
      <c r="C64" s="19" t="s">
        <v>388</v>
      </c>
      <c r="D64" s="19" t="s">
        <v>329</v>
      </c>
      <c r="E64" s="20"/>
    </row>
    <row r="65" spans="1:5" ht="25.5">
      <c r="A65" s="18" t="s">
        <v>404</v>
      </c>
      <c r="B65" s="19" t="s">
        <v>405</v>
      </c>
      <c r="C65" s="19" t="s">
        <v>388</v>
      </c>
      <c r="D65" s="19" t="s">
        <v>329</v>
      </c>
      <c r="E65" s="20"/>
    </row>
    <row r="66" spans="1:5" ht="25.5">
      <c r="A66" s="18" t="s">
        <v>406</v>
      </c>
      <c r="B66" s="19" t="s">
        <v>407</v>
      </c>
      <c r="C66" s="19" t="s">
        <v>388</v>
      </c>
      <c r="D66" s="19" t="s">
        <v>329</v>
      </c>
      <c r="E66" s="20"/>
    </row>
    <row r="67" spans="1:5" ht="25.5">
      <c r="A67" s="18" t="s">
        <v>408</v>
      </c>
      <c r="B67" s="19" t="s">
        <v>407</v>
      </c>
      <c r="C67" s="19" t="s">
        <v>388</v>
      </c>
      <c r="D67" s="19" t="s">
        <v>329</v>
      </c>
      <c r="E67" s="20"/>
    </row>
    <row r="68" spans="1:5" ht="25.5">
      <c r="A68" s="18" t="s">
        <v>409</v>
      </c>
      <c r="B68" s="19" t="s">
        <v>407</v>
      </c>
      <c r="C68" s="19" t="s">
        <v>388</v>
      </c>
      <c r="D68" s="19" t="s">
        <v>329</v>
      </c>
      <c r="E68" s="20"/>
    </row>
    <row r="69" spans="1:5" ht="25.5">
      <c r="A69" s="18" t="s">
        <v>410</v>
      </c>
      <c r="B69" s="19" t="s">
        <v>407</v>
      </c>
      <c r="C69" s="19" t="s">
        <v>388</v>
      </c>
      <c r="D69" s="19" t="s">
        <v>329</v>
      </c>
      <c r="E69" s="20"/>
    </row>
    <row r="70" spans="1:5" ht="25.5">
      <c r="A70" s="18" t="s">
        <v>411</v>
      </c>
      <c r="B70" s="19" t="s">
        <v>407</v>
      </c>
      <c r="C70" s="19" t="s">
        <v>388</v>
      </c>
      <c r="D70" s="19" t="s">
        <v>329</v>
      </c>
      <c r="E70" s="20"/>
    </row>
    <row r="71" spans="1:5" ht="25.5">
      <c r="A71" s="18" t="s">
        <v>412</v>
      </c>
      <c r="B71" s="19" t="s">
        <v>407</v>
      </c>
      <c r="C71" s="19" t="s">
        <v>388</v>
      </c>
      <c r="D71" s="19" t="s">
        <v>329</v>
      </c>
      <c r="E71" s="20"/>
    </row>
    <row r="72" spans="1:5" ht="25.5">
      <c r="A72" s="18" t="s">
        <v>413</v>
      </c>
      <c r="B72" s="19" t="s">
        <v>407</v>
      </c>
      <c r="C72" s="19" t="s">
        <v>388</v>
      </c>
      <c r="D72" s="19" t="s">
        <v>329</v>
      </c>
      <c r="E72" s="20"/>
    </row>
    <row r="73" spans="1:5" ht="25.5">
      <c r="A73" s="18" t="s">
        <v>414</v>
      </c>
      <c r="B73" s="19" t="s">
        <v>407</v>
      </c>
      <c r="C73" s="19" t="s">
        <v>388</v>
      </c>
      <c r="D73" s="19" t="s">
        <v>329</v>
      </c>
      <c r="E73" s="20"/>
    </row>
    <row r="74" spans="1:5" ht="25.5">
      <c r="A74" s="18" t="s">
        <v>415</v>
      </c>
      <c r="B74" s="19" t="s">
        <v>407</v>
      </c>
      <c r="C74" s="19" t="s">
        <v>388</v>
      </c>
      <c r="D74" s="19" t="s">
        <v>329</v>
      </c>
      <c r="E74" s="20"/>
    </row>
    <row r="75" spans="1:5" ht="25.5">
      <c r="A75" s="18" t="s">
        <v>416</v>
      </c>
      <c r="B75" s="19" t="s">
        <v>407</v>
      </c>
      <c r="C75" s="19" t="s">
        <v>388</v>
      </c>
      <c r="D75" s="19" t="s">
        <v>329</v>
      </c>
      <c r="E75" s="20"/>
    </row>
    <row r="76" spans="1:5" ht="25.5">
      <c r="A76" s="18" t="s">
        <v>417</v>
      </c>
      <c r="B76" s="19" t="s">
        <v>407</v>
      </c>
      <c r="C76" s="19" t="s">
        <v>388</v>
      </c>
      <c r="D76" s="19" t="s">
        <v>329</v>
      </c>
      <c r="E76" s="20"/>
    </row>
    <row r="77" spans="1:5" ht="25.5">
      <c r="A77" s="18" t="s">
        <v>418</v>
      </c>
      <c r="B77" s="19" t="s">
        <v>407</v>
      </c>
      <c r="C77" s="19" t="s">
        <v>388</v>
      </c>
      <c r="D77" s="19" t="s">
        <v>329</v>
      </c>
      <c r="E77" s="20"/>
    </row>
    <row r="78" spans="1:5" ht="25.5">
      <c r="A78" s="18" t="s">
        <v>419</v>
      </c>
      <c r="B78" s="19" t="s">
        <v>407</v>
      </c>
      <c r="C78" s="19" t="s">
        <v>388</v>
      </c>
      <c r="D78" s="19" t="s">
        <v>329</v>
      </c>
      <c r="E78" s="20"/>
    </row>
    <row r="79" spans="1:5" ht="25.5">
      <c r="A79" s="18" t="s">
        <v>420</v>
      </c>
      <c r="B79" s="19" t="s">
        <v>407</v>
      </c>
      <c r="C79" s="19" t="s">
        <v>388</v>
      </c>
      <c r="D79" s="19" t="s">
        <v>329</v>
      </c>
      <c r="E79" s="20"/>
    </row>
    <row r="80" spans="1:5" ht="25.5">
      <c r="A80" s="18" t="s">
        <v>421</v>
      </c>
      <c r="B80" s="19" t="s">
        <v>407</v>
      </c>
      <c r="C80" s="19" t="s">
        <v>388</v>
      </c>
      <c r="D80" s="19" t="s">
        <v>329</v>
      </c>
      <c r="E80" s="20"/>
    </row>
    <row r="81" spans="1:11" ht="25.5">
      <c r="A81" s="18" t="s">
        <v>422</v>
      </c>
      <c r="B81" s="19" t="s">
        <v>407</v>
      </c>
      <c r="C81" s="19" t="s">
        <v>388</v>
      </c>
      <c r="D81" s="19" t="s">
        <v>329</v>
      </c>
      <c r="E81" s="20"/>
    </row>
    <row r="82" spans="1:11" ht="25.5">
      <c r="A82" s="18" t="s">
        <v>423</v>
      </c>
      <c r="B82" s="19" t="s">
        <v>424</v>
      </c>
      <c r="C82" s="19" t="s">
        <v>388</v>
      </c>
      <c r="D82" s="19" t="s">
        <v>329</v>
      </c>
      <c r="E82" s="20"/>
    </row>
    <row r="83" spans="1:11" ht="25.5">
      <c r="A83" s="18" t="s">
        <v>425</v>
      </c>
      <c r="B83" s="19" t="s">
        <v>220</v>
      </c>
      <c r="C83" s="19" t="s">
        <v>388</v>
      </c>
      <c r="D83" s="19" t="s">
        <v>329</v>
      </c>
      <c r="E83" s="20"/>
    </row>
    <row r="84" spans="1:11" ht="25.5">
      <c r="A84" s="18" t="s">
        <v>426</v>
      </c>
      <c r="B84" s="19" t="s">
        <v>220</v>
      </c>
      <c r="C84" s="19" t="s">
        <v>388</v>
      </c>
      <c r="D84" s="19" t="s">
        <v>329</v>
      </c>
      <c r="E84" s="20"/>
    </row>
    <row r="85" spans="1:11" ht="25.5">
      <c r="A85" s="21" t="s">
        <v>427</v>
      </c>
      <c r="B85" s="19" t="s">
        <v>428</v>
      </c>
      <c r="C85" s="19" t="s">
        <v>388</v>
      </c>
      <c r="D85" s="19" t="s">
        <v>389</v>
      </c>
      <c r="E85" s="20"/>
    </row>
    <row r="86" spans="1:11" ht="25.5">
      <c r="A86" s="21" t="s">
        <v>429</v>
      </c>
      <c r="B86" s="19" t="s">
        <v>430</v>
      </c>
      <c r="C86" s="19" t="s">
        <v>388</v>
      </c>
      <c r="D86" s="19" t="s">
        <v>389</v>
      </c>
      <c r="E86" s="20"/>
    </row>
    <row r="87" spans="1:11" ht="25.5">
      <c r="A87" s="21" t="s">
        <v>431</v>
      </c>
      <c r="B87" s="19" t="s">
        <v>432</v>
      </c>
      <c r="C87" s="19" t="s">
        <v>388</v>
      </c>
      <c r="D87" s="19" t="s">
        <v>389</v>
      </c>
      <c r="E87" s="20"/>
    </row>
    <row r="88" spans="1:11">
      <c r="A88" s="22"/>
      <c r="B88" s="23"/>
      <c r="C88" s="23"/>
      <c r="D88" s="23"/>
      <c r="E88" s="24"/>
    </row>
    <row r="90" spans="1:11">
      <c r="A90" s="396" t="s">
        <v>433</v>
      </c>
      <c r="B90" s="396"/>
      <c r="C90" s="396"/>
      <c r="D90" s="396"/>
      <c r="E90" s="396"/>
      <c r="F90" s="396"/>
      <c r="G90" s="396"/>
      <c r="H90" s="396"/>
    </row>
    <row r="91" spans="1:11" s="6" customFormat="1" ht="24" customHeight="1">
      <c r="A91" s="25" t="s">
        <v>434</v>
      </c>
      <c r="B91" s="26" t="s">
        <v>435</v>
      </c>
      <c r="C91" s="26" t="s">
        <v>436</v>
      </c>
      <c r="D91" s="26" t="s">
        <v>437</v>
      </c>
      <c r="E91" s="26" t="s">
        <v>438</v>
      </c>
      <c r="F91" s="35" t="s">
        <v>439</v>
      </c>
      <c r="G91" s="35" t="s">
        <v>440</v>
      </c>
      <c r="H91" s="35" t="s">
        <v>441</v>
      </c>
      <c r="I91" s="26" t="s">
        <v>442</v>
      </c>
      <c r="J91" s="26" t="s">
        <v>443</v>
      </c>
      <c r="K91" s="27" t="s">
        <v>444</v>
      </c>
    </row>
    <row r="92" spans="1:11" ht="25.5">
      <c r="A92" s="10" t="s">
        <v>366</v>
      </c>
      <c r="B92" s="28" t="s">
        <v>445</v>
      </c>
      <c r="C92" s="28" t="s">
        <v>446</v>
      </c>
      <c r="D92" s="28">
        <v>2</v>
      </c>
      <c r="E92" s="28">
        <v>4</v>
      </c>
      <c r="F92" s="36">
        <v>148.91</v>
      </c>
      <c r="G92" s="36">
        <v>99.87</v>
      </c>
      <c r="H92" s="36"/>
      <c r="I92" s="28"/>
      <c r="J92" s="28"/>
      <c r="K92" s="30">
        <f>SUM(F92:J92)</f>
        <v>248.78</v>
      </c>
    </row>
    <row r="93" spans="1:11" ht="25.5">
      <c r="A93" s="10" t="s">
        <v>337</v>
      </c>
      <c r="B93" s="28" t="s">
        <v>447</v>
      </c>
      <c r="C93" s="28" t="s">
        <v>446</v>
      </c>
      <c r="D93" s="28">
        <v>4</v>
      </c>
      <c r="E93" s="28">
        <v>16</v>
      </c>
      <c r="F93" s="36">
        <v>149.4</v>
      </c>
      <c r="G93" s="36">
        <v>199.98</v>
      </c>
      <c r="H93" s="36"/>
      <c r="I93" s="28"/>
      <c r="J93" s="28"/>
      <c r="K93" s="30">
        <f t="shared" ref="K93:K121" si="0">SUM(F93:J93)</f>
        <v>349.38</v>
      </c>
    </row>
    <row r="94" spans="1:11" ht="25.5">
      <c r="A94" s="10" t="s">
        <v>338</v>
      </c>
      <c r="B94" s="28" t="s">
        <v>447</v>
      </c>
      <c r="C94" s="28" t="s">
        <v>446</v>
      </c>
      <c r="D94" s="28">
        <v>4</v>
      </c>
      <c r="E94" s="28">
        <v>12</v>
      </c>
      <c r="F94" s="36">
        <v>179.4</v>
      </c>
      <c r="G94" s="36">
        <v>199.98</v>
      </c>
      <c r="H94" s="36">
        <v>399.98</v>
      </c>
      <c r="I94" s="28"/>
      <c r="J94" s="28"/>
      <c r="K94" s="30">
        <f t="shared" si="0"/>
        <v>779.36</v>
      </c>
    </row>
    <row r="95" spans="1:11" ht="25.5">
      <c r="A95" s="10" t="s">
        <v>375</v>
      </c>
      <c r="B95" s="28" t="s">
        <v>448</v>
      </c>
      <c r="C95" s="28" t="s">
        <v>446</v>
      </c>
      <c r="D95" s="28">
        <v>8</v>
      </c>
      <c r="E95" s="28">
        <v>32</v>
      </c>
      <c r="F95" s="36">
        <v>149.44999999999999</v>
      </c>
      <c r="G95" s="36">
        <v>4.97</v>
      </c>
      <c r="H95" s="36"/>
      <c r="I95" s="28"/>
      <c r="J95" s="28"/>
      <c r="K95" s="30">
        <f t="shared" si="0"/>
        <v>154.41999999999999</v>
      </c>
    </row>
    <row r="96" spans="1:11" ht="25.5">
      <c r="A96" s="10" t="s">
        <v>376</v>
      </c>
      <c r="B96" s="28" t="s">
        <v>448</v>
      </c>
      <c r="C96" s="28" t="s">
        <v>446</v>
      </c>
      <c r="D96" s="28">
        <v>8</v>
      </c>
      <c r="E96" s="28">
        <v>32</v>
      </c>
      <c r="F96" s="36">
        <v>126.45</v>
      </c>
      <c r="G96" s="36"/>
      <c r="H96" s="36"/>
      <c r="I96" s="28"/>
      <c r="J96" s="28"/>
      <c r="K96" s="30">
        <f t="shared" si="0"/>
        <v>126.45</v>
      </c>
    </row>
    <row r="97" spans="1:11" ht="25.5">
      <c r="A97" s="10" t="s">
        <v>359</v>
      </c>
      <c r="B97" s="28" t="s">
        <v>448</v>
      </c>
      <c r="C97" s="28" t="s">
        <v>446</v>
      </c>
      <c r="D97" s="28">
        <v>8</v>
      </c>
      <c r="E97" s="28">
        <v>64</v>
      </c>
      <c r="F97" s="36">
        <v>199.45</v>
      </c>
      <c r="G97" s="36">
        <v>1900.87</v>
      </c>
      <c r="H97" s="36">
        <v>126.87</v>
      </c>
      <c r="I97" s="28"/>
      <c r="J97" s="28"/>
      <c r="K97" s="30">
        <f t="shared" si="0"/>
        <v>2227.1899999999996</v>
      </c>
    </row>
    <row r="98" spans="1:11" ht="25.5">
      <c r="A98" s="10" t="s">
        <v>361</v>
      </c>
      <c r="B98" s="28" t="s">
        <v>448</v>
      </c>
      <c r="C98" s="28" t="s">
        <v>446</v>
      </c>
      <c r="D98" s="28">
        <v>8</v>
      </c>
      <c r="E98" s="28">
        <v>16</v>
      </c>
      <c r="F98" s="36">
        <v>160.44999999999999</v>
      </c>
      <c r="G98" s="36"/>
      <c r="H98" s="36">
        <v>550.87</v>
      </c>
      <c r="I98" s="28"/>
      <c r="J98" s="28"/>
      <c r="K98" s="30">
        <f t="shared" si="0"/>
        <v>711.31999999999994</v>
      </c>
    </row>
    <row r="99" spans="1:11" ht="25.5">
      <c r="A99" s="10" t="s">
        <v>339</v>
      </c>
      <c r="B99" s="28" t="s">
        <v>448</v>
      </c>
      <c r="C99" s="28" t="s">
        <v>446</v>
      </c>
      <c r="D99" s="28">
        <v>2</v>
      </c>
      <c r="E99" s="28">
        <v>8</v>
      </c>
      <c r="F99" s="36">
        <v>126.45</v>
      </c>
      <c r="G99" s="36">
        <v>49.87</v>
      </c>
      <c r="H99" s="36"/>
      <c r="I99" s="28"/>
      <c r="J99" s="28"/>
      <c r="K99" s="30">
        <f t="shared" si="0"/>
        <v>176.32</v>
      </c>
    </row>
    <row r="100" spans="1:11" ht="25.5">
      <c r="A100" s="10" t="s">
        <v>341</v>
      </c>
      <c r="B100" s="28" t="s">
        <v>448</v>
      </c>
      <c r="C100" s="28" t="s">
        <v>446</v>
      </c>
      <c r="D100" s="28">
        <v>4</v>
      </c>
      <c r="E100" s="28">
        <v>16</v>
      </c>
      <c r="F100" s="36">
        <v>126.45</v>
      </c>
      <c r="G100" s="36">
        <v>99.87</v>
      </c>
      <c r="H100" s="36"/>
      <c r="I100" s="28"/>
      <c r="J100" s="28"/>
      <c r="K100" s="30">
        <f t="shared" si="0"/>
        <v>226.32</v>
      </c>
    </row>
    <row r="101" spans="1:11" ht="25.5">
      <c r="A101" s="10" t="s">
        <v>342</v>
      </c>
      <c r="B101" s="28" t="s">
        <v>448</v>
      </c>
      <c r="C101" s="28" t="s">
        <v>446</v>
      </c>
      <c r="D101" s="28">
        <v>4</v>
      </c>
      <c r="E101" s="28">
        <v>8</v>
      </c>
      <c r="F101" s="36">
        <v>126.45</v>
      </c>
      <c r="G101" s="36">
        <v>49.87</v>
      </c>
      <c r="H101" s="36"/>
      <c r="I101" s="28"/>
      <c r="J101" s="28"/>
      <c r="K101" s="30">
        <f t="shared" si="0"/>
        <v>176.32</v>
      </c>
    </row>
    <row r="102" spans="1:11" ht="25.5">
      <c r="A102" s="10" t="s">
        <v>343</v>
      </c>
      <c r="B102" s="28" t="s">
        <v>448</v>
      </c>
      <c r="C102" s="28" t="s">
        <v>446</v>
      </c>
      <c r="D102" s="28">
        <v>2</v>
      </c>
      <c r="E102" s="28">
        <v>8</v>
      </c>
      <c r="F102" s="36">
        <v>126.45</v>
      </c>
      <c r="G102" s="36">
        <v>49.87</v>
      </c>
      <c r="H102" s="36"/>
      <c r="I102" s="28"/>
      <c r="J102" s="28"/>
      <c r="K102" s="30">
        <f t="shared" si="0"/>
        <v>176.32</v>
      </c>
    </row>
    <row r="103" spans="1:11" ht="25.5">
      <c r="A103" s="10" t="s">
        <v>344</v>
      </c>
      <c r="B103" s="28" t="s">
        <v>448</v>
      </c>
      <c r="C103" s="28" t="s">
        <v>446</v>
      </c>
      <c r="D103" s="28">
        <v>2</v>
      </c>
      <c r="E103" s="28">
        <v>8</v>
      </c>
      <c r="F103" s="36">
        <v>126.45</v>
      </c>
      <c r="G103" s="36">
        <v>99.87</v>
      </c>
      <c r="H103" s="36"/>
      <c r="I103" s="28"/>
      <c r="J103" s="28"/>
      <c r="K103" s="30">
        <f t="shared" si="0"/>
        <v>226.32</v>
      </c>
    </row>
    <row r="104" spans="1:11" ht="25.5">
      <c r="A104" s="10" t="s">
        <v>345</v>
      </c>
      <c r="B104" s="28" t="s">
        <v>448</v>
      </c>
      <c r="C104" s="28" t="s">
        <v>446</v>
      </c>
      <c r="D104" s="28">
        <v>8</v>
      </c>
      <c r="E104" s="28">
        <v>32</v>
      </c>
      <c r="F104" s="36">
        <v>299.45</v>
      </c>
      <c r="G104" s="36">
        <v>399.87</v>
      </c>
      <c r="H104" s="36"/>
      <c r="I104" s="28"/>
      <c r="J104" s="28"/>
      <c r="K104" s="30">
        <f t="shared" si="0"/>
        <v>699.31999999999994</v>
      </c>
    </row>
    <row r="105" spans="1:11" ht="25.5">
      <c r="A105" s="10" t="s">
        <v>346</v>
      </c>
      <c r="B105" s="28" t="s">
        <v>448</v>
      </c>
      <c r="C105" s="28" t="s">
        <v>446</v>
      </c>
      <c r="D105" s="28">
        <v>2</v>
      </c>
      <c r="E105" s="28">
        <v>8</v>
      </c>
      <c r="F105" s="36">
        <v>299.45</v>
      </c>
      <c r="G105" s="36">
        <v>49.87</v>
      </c>
      <c r="H105" s="36"/>
      <c r="I105" s="28"/>
      <c r="J105" s="28"/>
      <c r="K105" s="30">
        <f t="shared" si="0"/>
        <v>349.32</v>
      </c>
    </row>
    <row r="106" spans="1:11" ht="25.5">
      <c r="A106" s="10" t="s">
        <v>347</v>
      </c>
      <c r="B106" s="28" t="s">
        <v>448</v>
      </c>
      <c r="C106" s="28" t="s">
        <v>446</v>
      </c>
      <c r="D106" s="28">
        <v>2</v>
      </c>
      <c r="E106" s="28">
        <v>8</v>
      </c>
      <c r="F106" s="36">
        <v>126.45</v>
      </c>
      <c r="G106" s="36">
        <v>99.87</v>
      </c>
      <c r="H106" s="36"/>
      <c r="I106" s="28"/>
      <c r="J106" s="28"/>
      <c r="K106" s="30">
        <f t="shared" si="0"/>
        <v>226.32</v>
      </c>
    </row>
    <row r="107" spans="1:11" ht="25.5">
      <c r="A107" s="10" t="s">
        <v>350</v>
      </c>
      <c r="B107" s="28" t="s">
        <v>448</v>
      </c>
      <c r="C107" s="28" t="s">
        <v>446</v>
      </c>
      <c r="D107" s="28">
        <v>2</v>
      </c>
      <c r="E107" s="28">
        <v>8</v>
      </c>
      <c r="F107" s="36">
        <v>126.45</v>
      </c>
      <c r="G107" s="36">
        <v>49.87</v>
      </c>
      <c r="H107" s="36"/>
      <c r="I107" s="28"/>
      <c r="J107" s="28"/>
      <c r="K107" s="30">
        <f t="shared" si="0"/>
        <v>176.32</v>
      </c>
    </row>
    <row r="108" spans="1:11" ht="25.5">
      <c r="A108" s="10" t="s">
        <v>352</v>
      </c>
      <c r="B108" s="28" t="s">
        <v>448</v>
      </c>
      <c r="C108" s="28" t="s">
        <v>446</v>
      </c>
      <c r="D108" s="28">
        <v>4</v>
      </c>
      <c r="E108" s="28">
        <v>16</v>
      </c>
      <c r="F108" s="36">
        <v>126.45</v>
      </c>
      <c r="G108" s="36">
        <v>99.87</v>
      </c>
      <c r="H108" s="36"/>
      <c r="I108" s="28"/>
      <c r="J108" s="28"/>
      <c r="K108" s="30">
        <f t="shared" si="0"/>
        <v>226.32</v>
      </c>
    </row>
    <row r="109" spans="1:11" ht="25.5">
      <c r="A109" s="10" t="s">
        <v>353</v>
      </c>
      <c r="B109" s="28" t="s">
        <v>448</v>
      </c>
      <c r="C109" s="28" t="s">
        <v>446</v>
      </c>
      <c r="D109" s="28">
        <v>2</v>
      </c>
      <c r="E109" s="28">
        <v>8</v>
      </c>
      <c r="F109" s="36">
        <v>126.45</v>
      </c>
      <c r="G109" s="36">
        <v>49.87</v>
      </c>
      <c r="H109" s="36"/>
      <c r="I109" s="28"/>
      <c r="J109" s="28"/>
      <c r="K109" s="30">
        <f t="shared" si="0"/>
        <v>176.32</v>
      </c>
    </row>
    <row r="110" spans="1:11" ht="25.5">
      <c r="A110" s="10" t="s">
        <v>354</v>
      </c>
      <c r="B110" s="28" t="s">
        <v>448</v>
      </c>
      <c r="C110" s="28" t="s">
        <v>446</v>
      </c>
      <c r="D110" s="28">
        <v>2</v>
      </c>
      <c r="E110" s="28">
        <v>8</v>
      </c>
      <c r="F110" s="36">
        <v>126.45</v>
      </c>
      <c r="G110" s="36">
        <v>49.87</v>
      </c>
      <c r="H110" s="36"/>
      <c r="I110" s="28"/>
      <c r="J110" s="28"/>
      <c r="K110" s="30">
        <f t="shared" si="0"/>
        <v>176.32</v>
      </c>
    </row>
    <row r="111" spans="1:11" ht="25.5">
      <c r="A111" s="10" t="s">
        <v>355</v>
      </c>
      <c r="B111" s="28" t="s">
        <v>448</v>
      </c>
      <c r="C111" s="28" t="s">
        <v>446</v>
      </c>
      <c r="D111" s="28">
        <v>2</v>
      </c>
      <c r="E111" s="28">
        <v>8</v>
      </c>
      <c r="F111" s="36">
        <v>126.45</v>
      </c>
      <c r="G111" s="36">
        <v>99.87</v>
      </c>
      <c r="H111" s="36"/>
      <c r="I111" s="28"/>
      <c r="J111" s="28"/>
      <c r="K111" s="30">
        <f t="shared" si="0"/>
        <v>226.32</v>
      </c>
    </row>
    <row r="112" spans="1:11" ht="25.5">
      <c r="A112" s="10" t="s">
        <v>356</v>
      </c>
      <c r="B112" s="28" t="s">
        <v>448</v>
      </c>
      <c r="C112" s="28" t="s">
        <v>446</v>
      </c>
      <c r="D112" s="28">
        <v>4</v>
      </c>
      <c r="E112" s="28">
        <v>16</v>
      </c>
      <c r="F112" s="36">
        <v>126.45</v>
      </c>
      <c r="G112" s="36">
        <v>199.87</v>
      </c>
      <c r="H112" s="36"/>
      <c r="I112" s="28"/>
      <c r="J112" s="28"/>
      <c r="K112" s="30">
        <f t="shared" si="0"/>
        <v>326.32</v>
      </c>
    </row>
    <row r="113" spans="1:11" ht="25.5">
      <c r="A113" s="10" t="s">
        <v>357</v>
      </c>
      <c r="B113" s="28" t="s">
        <v>448</v>
      </c>
      <c r="C113" s="28" t="s">
        <v>446</v>
      </c>
      <c r="D113" s="28">
        <v>2</v>
      </c>
      <c r="E113" s="28">
        <v>8</v>
      </c>
      <c r="F113" s="36">
        <v>126.45</v>
      </c>
      <c r="G113" s="36">
        <v>49.87</v>
      </c>
      <c r="H113" s="36"/>
      <c r="I113" s="28"/>
      <c r="J113" s="28"/>
      <c r="K113" s="30">
        <f t="shared" si="0"/>
        <v>176.32</v>
      </c>
    </row>
    <row r="114" spans="1:11" ht="25.5">
      <c r="A114" s="10" t="s">
        <v>358</v>
      </c>
      <c r="B114" s="28" t="s">
        <v>448</v>
      </c>
      <c r="C114" s="28" t="s">
        <v>446</v>
      </c>
      <c r="D114" s="28">
        <v>2</v>
      </c>
      <c r="E114" s="28">
        <v>8</v>
      </c>
      <c r="F114" s="36">
        <v>126.45</v>
      </c>
      <c r="G114" s="36">
        <v>99.87</v>
      </c>
      <c r="H114" s="36"/>
      <c r="I114" s="28"/>
      <c r="J114" s="28"/>
      <c r="K114" s="30">
        <f t="shared" si="0"/>
        <v>226.32</v>
      </c>
    </row>
    <row r="115" spans="1:11" ht="25.5">
      <c r="A115" s="10" t="s">
        <v>362</v>
      </c>
      <c r="B115" s="28" t="s">
        <v>448</v>
      </c>
      <c r="C115" s="28" t="s">
        <v>446</v>
      </c>
      <c r="D115" s="28">
        <v>4</v>
      </c>
      <c r="E115" s="28">
        <v>11.94</v>
      </c>
      <c r="F115" s="36">
        <v>149.44999999999999</v>
      </c>
      <c r="G115" s="36"/>
      <c r="H115" s="36"/>
      <c r="I115" s="28"/>
      <c r="J115" s="28"/>
      <c r="K115" s="30">
        <f t="shared" si="0"/>
        <v>149.44999999999999</v>
      </c>
    </row>
    <row r="116" spans="1:11" ht="25.5">
      <c r="A116" s="10" t="s">
        <v>326</v>
      </c>
      <c r="B116" s="28" t="s">
        <v>448</v>
      </c>
      <c r="C116" s="28" t="s">
        <v>446</v>
      </c>
      <c r="D116" s="28">
        <v>4</v>
      </c>
      <c r="E116" s="28">
        <v>32</v>
      </c>
      <c r="F116" s="36">
        <v>199</v>
      </c>
      <c r="G116" s="36">
        <v>299</v>
      </c>
      <c r="H116" s="36">
        <v>1500</v>
      </c>
      <c r="I116" s="28">
        <v>499</v>
      </c>
      <c r="J116" s="28">
        <v>149</v>
      </c>
      <c r="K116" s="30">
        <f t="shared" si="0"/>
        <v>2646</v>
      </c>
    </row>
    <row r="117" spans="1:11" ht="25.5">
      <c r="A117" s="10" t="s">
        <v>330</v>
      </c>
      <c r="B117" s="28" t="s">
        <v>448</v>
      </c>
      <c r="C117" s="28" t="s">
        <v>446</v>
      </c>
      <c r="D117" s="28">
        <v>2</v>
      </c>
      <c r="E117" s="28">
        <v>8</v>
      </c>
      <c r="F117" s="36">
        <v>126.45</v>
      </c>
      <c r="G117" s="36"/>
      <c r="H117" s="36"/>
      <c r="I117" s="28"/>
      <c r="J117" s="28"/>
      <c r="K117" s="30">
        <f t="shared" si="0"/>
        <v>126.45</v>
      </c>
    </row>
    <row r="118" spans="1:11" ht="25.5">
      <c r="A118" s="10" t="s">
        <v>364</v>
      </c>
      <c r="B118" s="28" t="s">
        <v>448</v>
      </c>
      <c r="C118" s="28" t="s">
        <v>446</v>
      </c>
      <c r="D118" s="28">
        <v>2</v>
      </c>
      <c r="E118" s="28">
        <v>8</v>
      </c>
      <c r="F118" s="36">
        <v>149.44999999999999</v>
      </c>
      <c r="G118" s="36"/>
      <c r="H118" s="36"/>
      <c r="I118" s="28"/>
      <c r="J118" s="28"/>
      <c r="K118" s="30">
        <f t="shared" si="0"/>
        <v>149.44999999999999</v>
      </c>
    </row>
    <row r="119" spans="1:11" ht="25.5">
      <c r="A119" s="10" t="s">
        <v>368</v>
      </c>
      <c r="B119" s="28" t="s">
        <v>445</v>
      </c>
      <c r="C119" s="28" t="s">
        <v>446</v>
      </c>
      <c r="D119" s="28">
        <v>2</v>
      </c>
      <c r="E119" s="28">
        <v>4.0999999999999996</v>
      </c>
      <c r="F119" s="36">
        <v>78.91</v>
      </c>
      <c r="G119" s="36"/>
      <c r="H119" s="36"/>
      <c r="I119" s="28"/>
      <c r="J119" s="28"/>
      <c r="K119" s="30">
        <f t="shared" si="0"/>
        <v>78.91</v>
      </c>
    </row>
    <row r="120" spans="1:11" ht="25.5">
      <c r="A120" s="10" t="s">
        <v>370</v>
      </c>
      <c r="B120" s="28" t="s">
        <v>448</v>
      </c>
      <c r="C120" s="28" t="s">
        <v>446</v>
      </c>
      <c r="D120" s="28">
        <v>2</v>
      </c>
      <c r="E120" s="28">
        <v>8</v>
      </c>
      <c r="F120" s="36">
        <v>127</v>
      </c>
      <c r="G120" s="36"/>
      <c r="H120" s="36"/>
      <c r="I120" s="28"/>
      <c r="J120" s="28"/>
      <c r="K120" s="30">
        <f t="shared" si="0"/>
        <v>127</v>
      </c>
    </row>
    <row r="121" spans="1:11" ht="25.5">
      <c r="A121" s="10" t="s">
        <v>373</v>
      </c>
      <c r="B121" s="28" t="s">
        <v>448</v>
      </c>
      <c r="C121" s="28" t="s">
        <v>446</v>
      </c>
      <c r="D121" s="28">
        <v>6</v>
      </c>
      <c r="E121" s="28">
        <v>16</v>
      </c>
      <c r="F121" s="36">
        <v>499.45</v>
      </c>
      <c r="G121" s="36"/>
      <c r="H121" s="36"/>
      <c r="I121" s="28"/>
      <c r="J121" s="28"/>
      <c r="K121" s="30">
        <f t="shared" si="0"/>
        <v>499.45</v>
      </c>
    </row>
    <row r="122" spans="1:11">
      <c r="A122" s="13" t="s">
        <v>269</v>
      </c>
      <c r="B122" s="29"/>
      <c r="C122" s="29"/>
      <c r="D122" s="29"/>
      <c r="E122" s="29"/>
      <c r="F122" s="37"/>
      <c r="G122" s="37"/>
      <c r="H122" s="37"/>
      <c r="I122" s="29"/>
      <c r="J122" s="29"/>
      <c r="K122" s="31">
        <f>SUBTOTAL(109,Table2[Total Drive Space (GB)])</f>
        <v>12340.729999999998</v>
      </c>
    </row>
  </sheetData>
  <sheetProtection algorithmName="SHA-512" hashValue="znjXfnIF9u/gXJixbRv7RieDLAvgUS4l5RZrY10PGDL2xvHDJIkPMzvNA+B1L2EvaZtDbVJHzTcHAxs4VWKNUw==" saltValue="orEDfli2ogefyapIaIBBQQ==" spinCount="100000" sheet="1" selectLockedCells="1"/>
  <mergeCells count="5">
    <mergeCell ref="A3:I3"/>
    <mergeCell ref="A90:H90"/>
    <mergeCell ref="A1:I1"/>
    <mergeCell ref="A5:C5"/>
    <mergeCell ref="A13:E13"/>
  </mergeCells>
  <pageMargins left="0.7" right="0.7" top="0.75" bottom="0.75" header="0.3" footer="0.3"/>
  <pageSetup paperSize="8" scale="95" fitToHeight="0" orientation="landscape" r:id="rId1"/>
  <tableParts count="3">
    <tablePart r:id="rId2"/>
    <tablePart r:id="rId3"/>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2">
    <pageSetUpPr fitToPage="1"/>
  </sheetPr>
  <dimension ref="A1:K102"/>
  <sheetViews>
    <sheetView topLeftCell="B1" zoomScaleNormal="100" workbookViewId="0">
      <selection activeCell="C6" sqref="C6"/>
    </sheetView>
  </sheetViews>
  <sheetFormatPr defaultColWidth="9" defaultRowHeight="12.75"/>
  <cols>
    <col min="1" max="1" width="30.42578125" style="64" customWidth="1"/>
    <col min="2" max="2" width="27.42578125" style="64" customWidth="1"/>
    <col min="3" max="3" width="16.85546875" style="64" customWidth="1"/>
    <col min="4" max="4" width="13.42578125" style="64" customWidth="1"/>
    <col min="5" max="5" width="14.42578125" style="64" customWidth="1"/>
    <col min="6" max="7" width="11.85546875" style="64" customWidth="1"/>
    <col min="8" max="8" width="41" style="64" bestFit="1" customWidth="1"/>
    <col min="9" max="9" width="25.140625" style="64" customWidth="1"/>
    <col min="10" max="10" width="19.42578125" style="64" customWidth="1"/>
    <col min="11" max="11" width="14.85546875" style="64" customWidth="1"/>
    <col min="12" max="12" width="9" style="64"/>
    <col min="13" max="13" width="26" style="64" customWidth="1"/>
    <col min="14" max="16384" width="9" style="64"/>
  </cols>
  <sheetData>
    <row r="1" spans="1:11">
      <c r="A1" s="38" t="s">
        <v>449</v>
      </c>
    </row>
    <row r="2" spans="1:11">
      <c r="A2" s="71"/>
    </row>
    <row r="3" spans="1:11">
      <c r="A3" s="72" t="s">
        <v>309</v>
      </c>
    </row>
    <row r="5" spans="1:11" s="38" customFormat="1" ht="38.25">
      <c r="A5" s="65" t="s">
        <v>434</v>
      </c>
      <c r="B5" s="65" t="s">
        <v>450</v>
      </c>
      <c r="C5" s="65" t="s">
        <v>451</v>
      </c>
      <c r="D5" s="65" t="s">
        <v>452</v>
      </c>
      <c r="E5" s="65" t="s">
        <v>453</v>
      </c>
      <c r="F5" s="65" t="s">
        <v>454</v>
      </c>
      <c r="G5" s="65" t="s">
        <v>455</v>
      </c>
      <c r="H5" s="65" t="s">
        <v>456</v>
      </c>
      <c r="I5" s="65" t="s">
        <v>457</v>
      </c>
      <c r="J5" s="65" t="s">
        <v>458</v>
      </c>
      <c r="K5" s="65" t="s">
        <v>459</v>
      </c>
    </row>
    <row r="6" spans="1:11">
      <c r="A6" s="66" t="s">
        <v>460</v>
      </c>
      <c r="B6" s="66" t="s">
        <v>461</v>
      </c>
      <c r="C6" s="63"/>
      <c r="D6" s="66" t="s">
        <v>462</v>
      </c>
      <c r="E6" s="63"/>
      <c r="F6" s="70">
        <v>2</v>
      </c>
      <c r="G6" s="63"/>
      <c r="H6" s="66" t="s">
        <v>463</v>
      </c>
      <c r="I6" s="63"/>
      <c r="J6" s="63"/>
      <c r="K6" s="63"/>
    </row>
    <row r="7" spans="1:11">
      <c r="A7" s="66" t="s">
        <v>464</v>
      </c>
      <c r="B7" s="66" t="s">
        <v>465</v>
      </c>
      <c r="C7" s="63"/>
      <c r="D7" s="66" t="s">
        <v>462</v>
      </c>
      <c r="E7" s="63"/>
      <c r="F7" s="70">
        <v>4</v>
      </c>
      <c r="G7" s="63"/>
      <c r="H7" s="66" t="s">
        <v>466</v>
      </c>
      <c r="I7" s="63"/>
      <c r="J7" s="63"/>
      <c r="K7" s="63"/>
    </row>
    <row r="8" spans="1:11">
      <c r="A8" s="66" t="s">
        <v>467</v>
      </c>
      <c r="B8" s="66" t="s">
        <v>468</v>
      </c>
      <c r="C8" s="63"/>
      <c r="D8" s="66" t="s">
        <v>469</v>
      </c>
      <c r="E8" s="63"/>
      <c r="F8" s="70">
        <v>2</v>
      </c>
      <c r="G8" s="63"/>
      <c r="H8" s="66" t="s">
        <v>470</v>
      </c>
      <c r="I8" s="63"/>
      <c r="J8" s="63"/>
      <c r="K8" s="63"/>
    </row>
    <row r="9" spans="1:11">
      <c r="A9" s="66" t="s">
        <v>471</v>
      </c>
      <c r="B9" s="66" t="s">
        <v>468</v>
      </c>
      <c r="C9" s="63"/>
      <c r="D9" s="66" t="s">
        <v>469</v>
      </c>
      <c r="E9" s="63"/>
      <c r="F9" s="70">
        <v>2</v>
      </c>
      <c r="G9" s="63"/>
      <c r="H9" s="66" t="s">
        <v>470</v>
      </c>
      <c r="I9" s="63"/>
      <c r="J9" s="63"/>
      <c r="K9" s="63"/>
    </row>
    <row r="10" spans="1:11">
      <c r="A10" s="66" t="s">
        <v>472</v>
      </c>
      <c r="B10" s="66" t="s">
        <v>473</v>
      </c>
      <c r="C10" s="63"/>
      <c r="D10" s="66" t="s">
        <v>474</v>
      </c>
      <c r="E10" s="63"/>
      <c r="F10" s="70">
        <v>4</v>
      </c>
      <c r="G10" s="63"/>
      <c r="H10" s="66" t="s">
        <v>466</v>
      </c>
      <c r="I10" s="63"/>
      <c r="J10" s="63"/>
      <c r="K10" s="63"/>
    </row>
    <row r="11" spans="1:11">
      <c r="A11" s="66" t="s">
        <v>475</v>
      </c>
      <c r="B11" s="66" t="s">
        <v>476</v>
      </c>
      <c r="C11" s="63"/>
      <c r="D11" s="66" t="s">
        <v>474</v>
      </c>
      <c r="E11" s="63"/>
      <c r="F11" s="70">
        <v>4</v>
      </c>
      <c r="G11" s="63"/>
      <c r="H11" s="66" t="s">
        <v>470</v>
      </c>
      <c r="I11" s="63"/>
      <c r="J11" s="63"/>
      <c r="K11" s="63"/>
    </row>
    <row r="12" spans="1:11">
      <c r="A12" s="66" t="s">
        <v>477</v>
      </c>
      <c r="B12" s="66" t="s">
        <v>478</v>
      </c>
      <c r="C12" s="63"/>
      <c r="D12" s="66" t="s">
        <v>474</v>
      </c>
      <c r="E12" s="63"/>
      <c r="F12" s="70">
        <v>4</v>
      </c>
      <c r="G12" s="63"/>
      <c r="H12" s="66" t="s">
        <v>470</v>
      </c>
      <c r="I12" s="63"/>
      <c r="J12" s="63"/>
      <c r="K12" s="63"/>
    </row>
    <row r="13" spans="1:11">
      <c r="A13" s="66" t="s">
        <v>479</v>
      </c>
      <c r="B13" s="66" t="s">
        <v>480</v>
      </c>
      <c r="C13" s="63"/>
      <c r="D13" s="66" t="s">
        <v>462</v>
      </c>
      <c r="E13" s="63"/>
      <c r="F13" s="70">
        <v>4</v>
      </c>
      <c r="G13" s="63"/>
      <c r="H13" s="66" t="s">
        <v>470</v>
      </c>
      <c r="I13" s="63"/>
      <c r="J13" s="63"/>
      <c r="K13" s="63"/>
    </row>
    <row r="14" spans="1:11">
      <c r="A14" s="66" t="s">
        <v>481</v>
      </c>
      <c r="B14" s="66" t="s">
        <v>482</v>
      </c>
      <c r="C14" s="63"/>
      <c r="D14" s="66" t="s">
        <v>462</v>
      </c>
      <c r="E14" s="63"/>
      <c r="F14" s="70">
        <v>4</v>
      </c>
      <c r="G14" s="63"/>
      <c r="H14" s="66" t="s">
        <v>470</v>
      </c>
      <c r="I14" s="63"/>
      <c r="J14" s="63"/>
      <c r="K14" s="63"/>
    </row>
    <row r="15" spans="1:11">
      <c r="A15" s="66" t="s">
        <v>483</v>
      </c>
      <c r="B15" s="66" t="s">
        <v>484</v>
      </c>
      <c r="C15" s="63"/>
      <c r="D15" s="66" t="s">
        <v>485</v>
      </c>
      <c r="E15" s="63"/>
      <c r="F15" s="70">
        <v>16</v>
      </c>
      <c r="G15" s="63"/>
      <c r="H15" s="66" t="s">
        <v>470</v>
      </c>
      <c r="I15" s="63"/>
      <c r="J15" s="63"/>
      <c r="K15" s="63"/>
    </row>
    <row r="16" spans="1:11">
      <c r="A16" s="66" t="s">
        <v>486</v>
      </c>
      <c r="B16" s="66" t="s">
        <v>487</v>
      </c>
      <c r="C16" s="63"/>
      <c r="D16" s="66" t="s">
        <v>485</v>
      </c>
      <c r="E16" s="63"/>
      <c r="F16" s="70">
        <v>16</v>
      </c>
      <c r="G16" s="63"/>
      <c r="H16" s="66" t="s">
        <v>470</v>
      </c>
      <c r="I16" s="63"/>
      <c r="J16" s="63"/>
      <c r="K16" s="63"/>
    </row>
    <row r="17" spans="1:11">
      <c r="A17" s="66" t="s">
        <v>488</v>
      </c>
      <c r="B17" s="66" t="s">
        <v>489</v>
      </c>
      <c r="C17" s="63"/>
      <c r="D17" s="66" t="s">
        <v>485</v>
      </c>
      <c r="E17" s="63"/>
      <c r="F17" s="70">
        <v>16</v>
      </c>
      <c r="G17" s="63"/>
      <c r="H17" s="66" t="s">
        <v>470</v>
      </c>
      <c r="I17" s="63"/>
      <c r="J17" s="63"/>
      <c r="K17" s="63"/>
    </row>
    <row r="18" spans="1:11">
      <c r="A18" s="66" t="s">
        <v>490</v>
      </c>
      <c r="B18" s="66" t="s">
        <v>489</v>
      </c>
      <c r="C18" s="63"/>
      <c r="D18" s="66" t="s">
        <v>485</v>
      </c>
      <c r="E18" s="63"/>
      <c r="F18" s="70">
        <v>16</v>
      </c>
      <c r="G18" s="63"/>
      <c r="H18" s="66" t="s">
        <v>470</v>
      </c>
      <c r="I18" s="63"/>
      <c r="J18" s="63"/>
      <c r="K18" s="63"/>
    </row>
    <row r="19" spans="1:11">
      <c r="A19" s="66" t="s">
        <v>491</v>
      </c>
      <c r="B19" s="66" t="s">
        <v>492</v>
      </c>
      <c r="C19" s="63"/>
      <c r="D19" s="66" t="s">
        <v>485</v>
      </c>
      <c r="E19" s="63"/>
      <c r="F19" s="70">
        <v>16</v>
      </c>
      <c r="G19" s="63"/>
      <c r="H19" s="66" t="s">
        <v>470</v>
      </c>
      <c r="I19" s="63"/>
      <c r="J19" s="63"/>
      <c r="K19" s="63"/>
    </row>
    <row r="20" spans="1:11">
      <c r="A20" s="66" t="s">
        <v>493</v>
      </c>
      <c r="B20" s="66" t="s">
        <v>494</v>
      </c>
      <c r="C20" s="63"/>
      <c r="D20" s="66" t="s">
        <v>462</v>
      </c>
      <c r="E20" s="63"/>
      <c r="F20" s="70">
        <v>4</v>
      </c>
      <c r="G20" s="63"/>
      <c r="H20" s="66" t="s">
        <v>466</v>
      </c>
      <c r="I20" s="63"/>
      <c r="J20" s="63"/>
      <c r="K20" s="63"/>
    </row>
    <row r="21" spans="1:11">
      <c r="A21" s="66" t="s">
        <v>495</v>
      </c>
      <c r="B21" s="66" t="s">
        <v>496</v>
      </c>
      <c r="C21" s="63"/>
      <c r="D21" s="66" t="s">
        <v>485</v>
      </c>
      <c r="E21" s="63"/>
      <c r="F21" s="70">
        <v>8</v>
      </c>
      <c r="G21" s="63"/>
      <c r="H21" s="66" t="s">
        <v>470</v>
      </c>
      <c r="I21" s="63"/>
      <c r="J21" s="63"/>
      <c r="K21" s="63"/>
    </row>
    <row r="22" spans="1:11">
      <c r="A22" s="66" t="s">
        <v>497</v>
      </c>
      <c r="B22" s="66" t="s">
        <v>498</v>
      </c>
      <c r="C22" s="63"/>
      <c r="D22" s="66" t="s">
        <v>474</v>
      </c>
      <c r="E22" s="63"/>
      <c r="F22" s="70">
        <v>2</v>
      </c>
      <c r="G22" s="63"/>
      <c r="H22" s="66" t="s">
        <v>470</v>
      </c>
      <c r="I22" s="63"/>
      <c r="J22" s="63"/>
      <c r="K22" s="63"/>
    </row>
    <row r="23" spans="1:11">
      <c r="A23" s="66" t="s">
        <v>499</v>
      </c>
      <c r="B23" s="66" t="s">
        <v>500</v>
      </c>
      <c r="C23" s="63"/>
      <c r="D23" s="66" t="s">
        <v>501</v>
      </c>
      <c r="E23" s="63"/>
      <c r="F23" s="70">
        <v>4</v>
      </c>
      <c r="G23" s="63"/>
      <c r="H23" s="66" t="s">
        <v>470</v>
      </c>
      <c r="I23" s="63"/>
      <c r="J23" s="63"/>
      <c r="K23" s="63"/>
    </row>
    <row r="24" spans="1:11">
      <c r="A24" s="66" t="s">
        <v>502</v>
      </c>
      <c r="B24" s="66" t="s">
        <v>503</v>
      </c>
      <c r="C24" s="63"/>
      <c r="D24" s="66" t="s">
        <v>504</v>
      </c>
      <c r="E24" s="63"/>
      <c r="F24" s="70">
        <v>8</v>
      </c>
      <c r="G24" s="63"/>
      <c r="H24" s="66" t="s">
        <v>470</v>
      </c>
      <c r="I24" s="63"/>
      <c r="J24" s="63"/>
      <c r="K24" s="63"/>
    </row>
    <row r="25" spans="1:11">
      <c r="A25" s="66" t="s">
        <v>505</v>
      </c>
      <c r="B25" s="66" t="s">
        <v>506</v>
      </c>
      <c r="C25" s="63"/>
      <c r="D25" s="66" t="s">
        <v>474</v>
      </c>
      <c r="E25" s="63"/>
      <c r="F25" s="70">
        <v>8</v>
      </c>
      <c r="G25" s="63"/>
      <c r="H25" s="66" t="s">
        <v>470</v>
      </c>
      <c r="I25" s="63"/>
      <c r="J25" s="63"/>
      <c r="K25" s="63"/>
    </row>
    <row r="26" spans="1:11">
      <c r="A26" s="66" t="s">
        <v>507</v>
      </c>
      <c r="B26" s="66" t="s">
        <v>508</v>
      </c>
      <c r="C26" s="63"/>
      <c r="D26" s="66" t="s">
        <v>474</v>
      </c>
      <c r="E26" s="63"/>
      <c r="F26" s="70">
        <v>8</v>
      </c>
      <c r="G26" s="63"/>
      <c r="H26" s="66" t="s">
        <v>470</v>
      </c>
      <c r="I26" s="63"/>
      <c r="J26" s="63"/>
      <c r="K26" s="63"/>
    </row>
    <row r="27" spans="1:11">
      <c r="A27" s="66" t="s">
        <v>509</v>
      </c>
      <c r="B27" s="66" t="s">
        <v>508</v>
      </c>
      <c r="C27" s="63"/>
      <c r="D27" s="66" t="s">
        <v>474</v>
      </c>
      <c r="E27" s="63"/>
      <c r="F27" s="70">
        <v>8</v>
      </c>
      <c r="G27" s="63"/>
      <c r="H27" s="66" t="s">
        <v>470</v>
      </c>
      <c r="I27" s="63"/>
      <c r="J27" s="63"/>
      <c r="K27" s="63"/>
    </row>
    <row r="28" spans="1:11">
      <c r="A28" s="66" t="s">
        <v>510</v>
      </c>
      <c r="B28" s="66" t="s">
        <v>508</v>
      </c>
      <c r="C28" s="63"/>
      <c r="D28" s="66" t="s">
        <v>474</v>
      </c>
      <c r="E28" s="63"/>
      <c r="F28" s="70">
        <v>8</v>
      </c>
      <c r="G28" s="63"/>
      <c r="H28" s="66" t="s">
        <v>470</v>
      </c>
      <c r="I28" s="63"/>
      <c r="J28" s="63"/>
      <c r="K28" s="63"/>
    </row>
    <row r="29" spans="1:11">
      <c r="A29" s="66" t="s">
        <v>511</v>
      </c>
      <c r="B29" s="66" t="s">
        <v>512</v>
      </c>
      <c r="C29" s="63"/>
      <c r="D29" s="66" t="s">
        <v>474</v>
      </c>
      <c r="E29" s="63"/>
      <c r="F29" s="70">
        <v>8</v>
      </c>
      <c r="G29" s="63"/>
      <c r="H29" s="66" t="s">
        <v>470</v>
      </c>
      <c r="I29" s="63"/>
      <c r="J29" s="63"/>
      <c r="K29" s="63"/>
    </row>
    <row r="30" spans="1:11">
      <c r="A30" s="66" t="s">
        <v>513</v>
      </c>
      <c r="B30" s="66" t="s">
        <v>514</v>
      </c>
      <c r="C30" s="63"/>
      <c r="D30" s="66" t="s">
        <v>462</v>
      </c>
      <c r="E30" s="63"/>
      <c r="F30" s="70">
        <v>2</v>
      </c>
      <c r="G30" s="63"/>
      <c r="H30" s="66" t="s">
        <v>470</v>
      </c>
      <c r="I30" s="63"/>
      <c r="J30" s="63"/>
      <c r="K30" s="63"/>
    </row>
    <row r="31" spans="1:11">
      <c r="A31" s="66" t="s">
        <v>515</v>
      </c>
      <c r="B31" s="66" t="s">
        <v>516</v>
      </c>
      <c r="C31" s="63"/>
      <c r="D31" s="66" t="s">
        <v>462</v>
      </c>
      <c r="E31" s="63"/>
      <c r="F31" s="70">
        <v>2</v>
      </c>
      <c r="G31" s="63"/>
      <c r="H31" s="66" t="s">
        <v>470</v>
      </c>
      <c r="I31" s="63"/>
      <c r="J31" s="63"/>
      <c r="K31" s="63"/>
    </row>
    <row r="32" spans="1:11">
      <c r="A32" s="66" t="s">
        <v>517</v>
      </c>
      <c r="B32" s="66" t="s">
        <v>468</v>
      </c>
      <c r="C32" s="63"/>
      <c r="D32" s="66" t="s">
        <v>469</v>
      </c>
      <c r="E32" s="63"/>
      <c r="F32" s="70">
        <v>2</v>
      </c>
      <c r="G32" s="63"/>
      <c r="H32" s="66" t="s">
        <v>470</v>
      </c>
      <c r="I32" s="63"/>
      <c r="J32" s="63"/>
      <c r="K32" s="63"/>
    </row>
    <row r="33" spans="1:11">
      <c r="A33" s="66" t="s">
        <v>518</v>
      </c>
      <c r="B33" s="66" t="s">
        <v>468</v>
      </c>
      <c r="C33" s="63"/>
      <c r="D33" s="66" t="s">
        <v>469</v>
      </c>
      <c r="E33" s="63"/>
      <c r="F33" s="70">
        <v>2</v>
      </c>
      <c r="G33" s="63"/>
      <c r="H33" s="66" t="s">
        <v>470</v>
      </c>
      <c r="I33" s="63"/>
      <c r="J33" s="63"/>
      <c r="K33" s="63"/>
    </row>
    <row r="34" spans="1:11">
      <c r="A34" s="66" t="s">
        <v>519</v>
      </c>
      <c r="B34" s="66" t="s">
        <v>520</v>
      </c>
      <c r="C34" s="63"/>
      <c r="D34" s="66" t="s">
        <v>469</v>
      </c>
      <c r="E34" s="63"/>
      <c r="F34" s="70">
        <v>8</v>
      </c>
      <c r="G34" s="63"/>
      <c r="H34" s="66" t="s">
        <v>470</v>
      </c>
      <c r="I34" s="63"/>
      <c r="J34" s="63"/>
      <c r="K34" s="63"/>
    </row>
    <row r="35" spans="1:11">
      <c r="A35" s="66" t="s">
        <v>521</v>
      </c>
      <c r="B35" s="66" t="s">
        <v>522</v>
      </c>
      <c r="C35" s="63"/>
      <c r="D35" s="66" t="s">
        <v>523</v>
      </c>
      <c r="E35" s="63"/>
      <c r="F35" s="70">
        <v>8</v>
      </c>
      <c r="G35" s="63"/>
      <c r="H35" s="66" t="s">
        <v>470</v>
      </c>
      <c r="I35" s="63"/>
      <c r="J35" s="63"/>
      <c r="K35" s="63"/>
    </row>
    <row r="36" spans="1:11">
      <c r="A36" s="66" t="s">
        <v>524</v>
      </c>
      <c r="B36" s="66" t="s">
        <v>525</v>
      </c>
      <c r="C36" s="63"/>
      <c r="D36" s="66" t="s">
        <v>485</v>
      </c>
      <c r="E36" s="63"/>
      <c r="F36" s="70">
        <v>8</v>
      </c>
      <c r="G36" s="63"/>
      <c r="H36" s="66" t="s">
        <v>470</v>
      </c>
      <c r="I36" s="63"/>
      <c r="J36" s="63"/>
      <c r="K36" s="63"/>
    </row>
    <row r="37" spans="1:11">
      <c r="A37" s="66" t="s">
        <v>526</v>
      </c>
      <c r="B37" s="66" t="s">
        <v>527</v>
      </c>
      <c r="C37" s="63"/>
      <c r="D37" s="66" t="s">
        <v>485</v>
      </c>
      <c r="E37" s="63"/>
      <c r="F37" s="70">
        <v>8</v>
      </c>
      <c r="G37" s="63"/>
      <c r="H37" s="66" t="s">
        <v>470</v>
      </c>
      <c r="I37" s="63"/>
      <c r="J37" s="63"/>
      <c r="K37" s="63"/>
    </row>
    <row r="38" spans="1:11">
      <c r="A38" s="66" t="s">
        <v>528</v>
      </c>
      <c r="B38" s="66" t="s">
        <v>529</v>
      </c>
      <c r="C38" s="63"/>
      <c r="D38" s="66" t="s">
        <v>474</v>
      </c>
      <c r="E38" s="63"/>
      <c r="F38" s="70">
        <v>4</v>
      </c>
      <c r="G38" s="63"/>
      <c r="H38" s="66" t="s">
        <v>470</v>
      </c>
      <c r="I38" s="63"/>
      <c r="J38" s="63"/>
      <c r="K38" s="63"/>
    </row>
    <row r="39" spans="1:11">
      <c r="A39" s="66" t="s">
        <v>530</v>
      </c>
      <c r="B39" s="66" t="s">
        <v>531</v>
      </c>
      <c r="C39" s="63"/>
      <c r="D39" s="66" t="s">
        <v>474</v>
      </c>
      <c r="E39" s="63"/>
      <c r="F39" s="70">
        <v>4</v>
      </c>
      <c r="G39" s="63"/>
      <c r="H39" s="66" t="s">
        <v>470</v>
      </c>
      <c r="I39" s="63"/>
      <c r="J39" s="63"/>
      <c r="K39" s="63"/>
    </row>
    <row r="40" spans="1:11">
      <c r="A40" s="66" t="s">
        <v>532</v>
      </c>
      <c r="B40" s="66" t="s">
        <v>533</v>
      </c>
      <c r="C40" s="63"/>
      <c r="D40" s="66" t="s">
        <v>474</v>
      </c>
      <c r="E40" s="63"/>
      <c r="F40" s="70">
        <v>4</v>
      </c>
      <c r="G40" s="63"/>
      <c r="H40" s="66" t="s">
        <v>470</v>
      </c>
      <c r="I40" s="63"/>
      <c r="J40" s="63"/>
      <c r="K40" s="63"/>
    </row>
    <row r="41" spans="1:11">
      <c r="A41" s="66" t="s">
        <v>534</v>
      </c>
      <c r="B41" s="66" t="s">
        <v>535</v>
      </c>
      <c r="C41" s="63"/>
      <c r="D41" s="66" t="s">
        <v>474</v>
      </c>
      <c r="E41" s="63"/>
      <c r="F41" s="70">
        <v>8</v>
      </c>
      <c r="G41" s="63"/>
      <c r="H41" s="66" t="s">
        <v>470</v>
      </c>
      <c r="I41" s="63"/>
      <c r="J41" s="63"/>
      <c r="K41" s="63"/>
    </row>
    <row r="42" spans="1:11">
      <c r="A42" s="66" t="s">
        <v>536</v>
      </c>
      <c r="B42" s="66" t="s">
        <v>537</v>
      </c>
      <c r="C42" s="63"/>
      <c r="D42" s="66" t="s">
        <v>474</v>
      </c>
      <c r="E42" s="63"/>
      <c r="F42" s="70">
        <v>4</v>
      </c>
      <c r="G42" s="63"/>
      <c r="H42" s="66" t="s">
        <v>466</v>
      </c>
      <c r="I42" s="63"/>
      <c r="J42" s="63"/>
      <c r="K42" s="63"/>
    </row>
    <row r="43" spans="1:11">
      <c r="A43" s="66" t="s">
        <v>538</v>
      </c>
      <c r="B43" s="66" t="s">
        <v>539</v>
      </c>
      <c r="C43" s="63"/>
      <c r="D43" s="66" t="s">
        <v>474</v>
      </c>
      <c r="E43" s="63"/>
      <c r="F43" s="70">
        <v>8</v>
      </c>
      <c r="G43" s="63"/>
      <c r="H43" s="66" t="s">
        <v>470</v>
      </c>
      <c r="I43" s="63"/>
      <c r="J43" s="63"/>
      <c r="K43" s="63"/>
    </row>
    <row r="44" spans="1:11">
      <c r="A44" s="66" t="s">
        <v>540</v>
      </c>
      <c r="B44" s="66" t="s">
        <v>541</v>
      </c>
      <c r="C44" s="63"/>
      <c r="D44" s="66" t="s">
        <v>474</v>
      </c>
      <c r="E44" s="63"/>
      <c r="F44" s="70">
        <v>8</v>
      </c>
      <c r="G44" s="63"/>
      <c r="H44" s="66" t="s">
        <v>470</v>
      </c>
      <c r="I44" s="63"/>
      <c r="J44" s="63"/>
      <c r="K44" s="63"/>
    </row>
    <row r="45" spans="1:11" ht="25.5">
      <c r="A45" s="66" t="s">
        <v>542</v>
      </c>
      <c r="B45" s="66" t="s">
        <v>543</v>
      </c>
      <c r="C45" s="63"/>
      <c r="D45" s="66" t="s">
        <v>474</v>
      </c>
      <c r="E45" s="63"/>
      <c r="F45" s="70">
        <v>4</v>
      </c>
      <c r="G45" s="63"/>
      <c r="H45" s="66" t="s">
        <v>466</v>
      </c>
      <c r="I45" s="63"/>
      <c r="J45" s="63"/>
      <c r="K45" s="63"/>
    </row>
    <row r="46" spans="1:11" ht="25.5">
      <c r="A46" s="66" t="s">
        <v>544</v>
      </c>
      <c r="B46" s="66" t="s">
        <v>545</v>
      </c>
      <c r="C46" s="63"/>
      <c r="D46" s="66" t="s">
        <v>462</v>
      </c>
      <c r="E46" s="63"/>
      <c r="F46" s="70">
        <v>4</v>
      </c>
      <c r="G46" s="63"/>
      <c r="H46" s="66" t="s">
        <v>466</v>
      </c>
      <c r="I46" s="63"/>
      <c r="J46" s="63"/>
      <c r="K46" s="63"/>
    </row>
    <row r="47" spans="1:11">
      <c r="A47" s="66" t="s">
        <v>546</v>
      </c>
      <c r="B47" s="66" t="s">
        <v>547</v>
      </c>
      <c r="C47" s="63"/>
      <c r="D47" s="66" t="s">
        <v>485</v>
      </c>
      <c r="E47" s="63"/>
      <c r="F47" s="70">
        <v>8</v>
      </c>
      <c r="G47" s="63"/>
      <c r="H47" s="66" t="s">
        <v>548</v>
      </c>
      <c r="I47" s="63"/>
      <c r="J47" s="63"/>
      <c r="K47" s="63"/>
    </row>
    <row r="48" spans="1:11">
      <c r="A48" s="66" t="s">
        <v>549</v>
      </c>
      <c r="B48" s="66" t="s">
        <v>550</v>
      </c>
      <c r="C48" s="63"/>
      <c r="D48" s="66" t="s">
        <v>474</v>
      </c>
      <c r="E48" s="63"/>
      <c r="F48" s="70">
        <v>8</v>
      </c>
      <c r="G48" s="63"/>
      <c r="H48" s="66" t="s">
        <v>551</v>
      </c>
      <c r="I48" s="63"/>
      <c r="J48" s="63"/>
      <c r="K48" s="63"/>
    </row>
    <row r="49" spans="1:11">
      <c r="A49" s="66" t="s">
        <v>552</v>
      </c>
      <c r="B49" s="66" t="s">
        <v>553</v>
      </c>
      <c r="C49" s="63"/>
      <c r="D49" s="66" t="s">
        <v>474</v>
      </c>
      <c r="E49" s="63"/>
      <c r="F49" s="70">
        <v>4</v>
      </c>
      <c r="G49" s="63"/>
      <c r="H49" s="66" t="s">
        <v>466</v>
      </c>
      <c r="I49" s="63"/>
      <c r="J49" s="63"/>
      <c r="K49" s="63"/>
    </row>
    <row r="50" spans="1:11">
      <c r="A50" s="66" t="s">
        <v>554</v>
      </c>
      <c r="B50" s="66" t="s">
        <v>555</v>
      </c>
      <c r="C50" s="63"/>
      <c r="D50" s="66" t="s">
        <v>462</v>
      </c>
      <c r="E50" s="63"/>
      <c r="F50" s="70">
        <v>2</v>
      </c>
      <c r="G50" s="63"/>
      <c r="H50" s="66" t="s">
        <v>470</v>
      </c>
      <c r="I50" s="63"/>
      <c r="J50" s="63"/>
      <c r="K50" s="63"/>
    </row>
    <row r="51" spans="1:11">
      <c r="A51" s="66" t="s">
        <v>556</v>
      </c>
      <c r="B51" s="66" t="s">
        <v>557</v>
      </c>
      <c r="C51" s="63"/>
      <c r="D51" s="66" t="s">
        <v>469</v>
      </c>
      <c r="E51" s="63"/>
      <c r="F51" s="70">
        <v>2</v>
      </c>
      <c r="G51" s="63"/>
      <c r="H51" s="66" t="s">
        <v>470</v>
      </c>
      <c r="I51" s="63"/>
      <c r="J51" s="63"/>
      <c r="K51" s="63"/>
    </row>
    <row r="52" spans="1:11">
      <c r="A52" s="66" t="s">
        <v>558</v>
      </c>
      <c r="B52" s="66" t="s">
        <v>559</v>
      </c>
      <c r="C52" s="63"/>
      <c r="D52" s="66" t="s">
        <v>560</v>
      </c>
      <c r="E52" s="63"/>
      <c r="F52" s="70">
        <v>4</v>
      </c>
      <c r="G52" s="63"/>
      <c r="H52" s="66" t="s">
        <v>561</v>
      </c>
      <c r="I52" s="63"/>
      <c r="J52" s="63"/>
      <c r="K52" s="63"/>
    </row>
    <row r="53" spans="1:11">
      <c r="A53" s="66" t="s">
        <v>562</v>
      </c>
      <c r="B53" s="66" t="s">
        <v>563</v>
      </c>
      <c r="C53" s="63"/>
      <c r="D53" s="66" t="s">
        <v>501</v>
      </c>
      <c r="E53" s="63"/>
      <c r="F53" s="70">
        <v>8</v>
      </c>
      <c r="G53" s="63"/>
      <c r="H53" s="66" t="s">
        <v>564</v>
      </c>
      <c r="I53" s="63"/>
      <c r="J53" s="63"/>
      <c r="K53" s="63"/>
    </row>
    <row r="54" spans="1:11">
      <c r="A54" s="66" t="s">
        <v>565</v>
      </c>
      <c r="B54" s="66" t="s">
        <v>566</v>
      </c>
      <c r="C54" s="63"/>
      <c r="D54" s="66" t="s">
        <v>462</v>
      </c>
      <c r="E54" s="63"/>
      <c r="F54" s="70">
        <v>2</v>
      </c>
      <c r="G54" s="63"/>
      <c r="H54" s="66" t="s">
        <v>466</v>
      </c>
      <c r="I54" s="63"/>
      <c r="J54" s="63"/>
      <c r="K54" s="63"/>
    </row>
    <row r="55" spans="1:11">
      <c r="A55" s="66" t="s">
        <v>567</v>
      </c>
      <c r="B55" s="66" t="s">
        <v>473</v>
      </c>
      <c r="C55" s="63"/>
      <c r="D55" s="66" t="s">
        <v>474</v>
      </c>
      <c r="E55" s="63"/>
      <c r="F55" s="70">
        <v>4</v>
      </c>
      <c r="G55" s="63"/>
      <c r="H55" s="66" t="s">
        <v>466</v>
      </c>
      <c r="I55" s="63"/>
      <c r="J55" s="63"/>
      <c r="K55" s="63"/>
    </row>
    <row r="56" spans="1:11">
      <c r="A56" s="66" t="s">
        <v>568</v>
      </c>
      <c r="B56" s="66" t="s">
        <v>569</v>
      </c>
      <c r="C56" s="63"/>
      <c r="D56" s="66" t="s">
        <v>485</v>
      </c>
      <c r="E56" s="63"/>
      <c r="F56" s="70">
        <v>16</v>
      </c>
      <c r="G56" s="63"/>
      <c r="H56" s="66" t="s">
        <v>570</v>
      </c>
      <c r="I56" s="63"/>
      <c r="J56" s="63"/>
      <c r="K56" s="63"/>
    </row>
    <row r="57" spans="1:11">
      <c r="A57" s="66" t="s">
        <v>571</v>
      </c>
      <c r="B57" s="66" t="s">
        <v>572</v>
      </c>
      <c r="C57" s="63"/>
      <c r="D57" s="66" t="s">
        <v>474</v>
      </c>
      <c r="E57" s="63"/>
      <c r="F57" s="70">
        <v>4</v>
      </c>
      <c r="G57" s="63"/>
      <c r="H57" s="66" t="s">
        <v>470</v>
      </c>
      <c r="I57" s="63"/>
      <c r="J57" s="63"/>
      <c r="K57" s="63"/>
    </row>
    <row r="58" spans="1:11">
      <c r="A58" s="66" t="s">
        <v>573</v>
      </c>
      <c r="B58" s="66" t="s">
        <v>574</v>
      </c>
      <c r="C58" s="63"/>
      <c r="D58" s="66" t="s">
        <v>474</v>
      </c>
      <c r="E58" s="63"/>
      <c r="F58" s="70">
        <v>4</v>
      </c>
      <c r="G58" s="63"/>
      <c r="H58" s="66" t="s">
        <v>470</v>
      </c>
      <c r="I58" s="63"/>
      <c r="J58" s="63"/>
      <c r="K58" s="63"/>
    </row>
    <row r="59" spans="1:11">
      <c r="A59" s="66" t="s">
        <v>575</v>
      </c>
      <c r="B59" s="66" t="s">
        <v>576</v>
      </c>
      <c r="C59" s="63"/>
      <c r="D59" s="66" t="s">
        <v>474</v>
      </c>
      <c r="E59" s="63"/>
      <c r="F59" s="70">
        <v>4</v>
      </c>
      <c r="G59" s="63"/>
      <c r="H59" s="66" t="s">
        <v>470</v>
      </c>
      <c r="I59" s="63"/>
      <c r="J59" s="63"/>
      <c r="K59" s="63"/>
    </row>
    <row r="60" spans="1:11">
      <c r="A60" s="66" t="s">
        <v>577</v>
      </c>
      <c r="B60" s="66" t="s">
        <v>578</v>
      </c>
      <c r="C60" s="63"/>
      <c r="D60" s="66" t="s">
        <v>474</v>
      </c>
      <c r="E60" s="63"/>
      <c r="F60" s="70">
        <v>4</v>
      </c>
      <c r="G60" s="63"/>
      <c r="H60" s="66" t="s">
        <v>470</v>
      </c>
      <c r="I60" s="63"/>
      <c r="J60" s="63"/>
      <c r="K60" s="63"/>
    </row>
    <row r="61" spans="1:11">
      <c r="A61" s="66" t="s">
        <v>579</v>
      </c>
      <c r="B61" s="66" t="s">
        <v>580</v>
      </c>
      <c r="C61" s="63"/>
      <c r="D61" s="66" t="s">
        <v>474</v>
      </c>
      <c r="E61" s="63"/>
      <c r="F61" s="70">
        <v>4</v>
      </c>
      <c r="G61" s="63"/>
      <c r="H61" s="66" t="s">
        <v>470</v>
      </c>
      <c r="I61" s="63"/>
      <c r="J61" s="63"/>
      <c r="K61" s="63"/>
    </row>
    <row r="62" spans="1:11">
      <c r="A62" s="66" t="s">
        <v>581</v>
      </c>
      <c r="B62" s="66" t="s">
        <v>582</v>
      </c>
      <c r="C62" s="63"/>
      <c r="D62" s="66" t="s">
        <v>474</v>
      </c>
      <c r="E62" s="63"/>
      <c r="F62" s="70">
        <v>8</v>
      </c>
      <c r="G62" s="63"/>
      <c r="H62" s="66" t="s">
        <v>470</v>
      </c>
      <c r="I62" s="63"/>
      <c r="J62" s="63"/>
      <c r="K62" s="63"/>
    </row>
    <row r="63" spans="1:11">
      <c r="A63" s="66" t="s">
        <v>583</v>
      </c>
      <c r="B63" s="66" t="s">
        <v>584</v>
      </c>
      <c r="C63" s="63"/>
      <c r="D63" s="66" t="s">
        <v>474</v>
      </c>
      <c r="E63" s="63"/>
      <c r="F63" s="70">
        <v>2</v>
      </c>
      <c r="G63" s="63"/>
      <c r="H63" s="66" t="s">
        <v>470</v>
      </c>
      <c r="I63" s="63"/>
      <c r="J63" s="63"/>
      <c r="K63" s="63"/>
    </row>
    <row r="64" spans="1:11">
      <c r="A64" s="66" t="s">
        <v>585</v>
      </c>
      <c r="B64" s="66" t="s">
        <v>586</v>
      </c>
      <c r="C64" s="63"/>
      <c r="D64" s="66" t="s">
        <v>462</v>
      </c>
      <c r="E64" s="63"/>
      <c r="F64" s="70">
        <v>4</v>
      </c>
      <c r="G64" s="63"/>
      <c r="H64" s="66" t="s">
        <v>587</v>
      </c>
      <c r="I64" s="63"/>
      <c r="J64" s="63"/>
      <c r="K64" s="63"/>
    </row>
    <row r="65" spans="1:11">
      <c r="A65" s="66" t="s">
        <v>588</v>
      </c>
      <c r="B65" s="66" t="s">
        <v>586</v>
      </c>
      <c r="C65" s="63"/>
      <c r="D65" s="66" t="s">
        <v>462</v>
      </c>
      <c r="E65" s="63"/>
      <c r="F65" s="70">
        <v>4</v>
      </c>
      <c r="G65" s="63"/>
      <c r="H65" s="66" t="s">
        <v>587</v>
      </c>
      <c r="I65" s="63"/>
      <c r="J65" s="63"/>
      <c r="K65" s="63"/>
    </row>
    <row r="66" spans="1:11">
      <c r="A66" s="66" t="s">
        <v>589</v>
      </c>
      <c r="B66" s="66" t="s">
        <v>586</v>
      </c>
      <c r="C66" s="63"/>
      <c r="D66" s="66" t="s">
        <v>462</v>
      </c>
      <c r="E66" s="63"/>
      <c r="F66" s="70">
        <v>4</v>
      </c>
      <c r="G66" s="63"/>
      <c r="H66" s="66" t="s">
        <v>587</v>
      </c>
      <c r="I66" s="63"/>
      <c r="J66" s="63"/>
      <c r="K66" s="63"/>
    </row>
    <row r="67" spans="1:11">
      <c r="A67" s="66" t="s">
        <v>590</v>
      </c>
      <c r="B67" s="66" t="s">
        <v>591</v>
      </c>
      <c r="C67" s="63"/>
      <c r="D67" s="66" t="s">
        <v>462</v>
      </c>
      <c r="E67" s="63"/>
      <c r="F67" s="70">
        <v>2</v>
      </c>
      <c r="G67" s="63"/>
      <c r="H67" s="66" t="s">
        <v>470</v>
      </c>
      <c r="I67" s="63"/>
      <c r="J67" s="63"/>
      <c r="K67" s="63"/>
    </row>
    <row r="68" spans="1:11">
      <c r="A68" s="66" t="s">
        <v>592</v>
      </c>
      <c r="B68" s="66" t="s">
        <v>593</v>
      </c>
      <c r="C68" s="63"/>
      <c r="D68" s="66" t="s">
        <v>474</v>
      </c>
      <c r="E68" s="63"/>
      <c r="F68" s="70">
        <v>8</v>
      </c>
      <c r="G68" s="63"/>
      <c r="H68" s="66" t="s">
        <v>470</v>
      </c>
      <c r="I68" s="63"/>
      <c r="J68" s="63"/>
      <c r="K68" s="63"/>
    </row>
    <row r="69" spans="1:11">
      <c r="A69" s="66" t="s">
        <v>594</v>
      </c>
      <c r="B69" s="66" t="s">
        <v>595</v>
      </c>
      <c r="C69" s="63"/>
      <c r="D69" s="66" t="s">
        <v>462</v>
      </c>
      <c r="E69" s="63"/>
      <c r="F69" s="70">
        <v>4</v>
      </c>
      <c r="G69" s="63"/>
      <c r="H69" s="66" t="s">
        <v>470</v>
      </c>
      <c r="I69" s="63"/>
      <c r="J69" s="63"/>
      <c r="K69" s="63"/>
    </row>
    <row r="70" spans="1:11">
      <c r="A70" s="66" t="s">
        <v>596</v>
      </c>
      <c r="B70" s="66" t="s">
        <v>597</v>
      </c>
      <c r="C70" s="63"/>
      <c r="D70" s="66" t="s">
        <v>469</v>
      </c>
      <c r="E70" s="63"/>
      <c r="F70" s="70">
        <v>2</v>
      </c>
      <c r="G70" s="63"/>
      <c r="H70" s="66" t="s">
        <v>470</v>
      </c>
      <c r="I70" s="63"/>
      <c r="J70" s="63"/>
      <c r="K70" s="63"/>
    </row>
    <row r="71" spans="1:11">
      <c r="A71" s="66" t="s">
        <v>598</v>
      </c>
      <c r="B71" s="66" t="s">
        <v>599</v>
      </c>
      <c r="C71" s="63"/>
      <c r="D71" s="66" t="s">
        <v>474</v>
      </c>
      <c r="E71" s="63"/>
      <c r="F71" s="70">
        <v>4</v>
      </c>
      <c r="G71" s="63"/>
      <c r="H71" s="66" t="s">
        <v>470</v>
      </c>
      <c r="I71" s="63"/>
      <c r="J71" s="63"/>
      <c r="K71" s="63"/>
    </row>
    <row r="72" spans="1:11">
      <c r="A72" s="66" t="s">
        <v>600</v>
      </c>
      <c r="B72" s="66" t="s">
        <v>601</v>
      </c>
      <c r="C72" s="63"/>
      <c r="D72" s="66" t="s">
        <v>469</v>
      </c>
      <c r="E72" s="63"/>
      <c r="F72" s="70">
        <v>2</v>
      </c>
      <c r="G72" s="63"/>
      <c r="H72" s="66" t="s">
        <v>470</v>
      </c>
      <c r="I72" s="63"/>
      <c r="J72" s="63"/>
      <c r="K72" s="63"/>
    </row>
    <row r="73" spans="1:11">
      <c r="A73" s="66" t="s">
        <v>602</v>
      </c>
      <c r="B73" s="66" t="s">
        <v>603</v>
      </c>
      <c r="C73" s="63"/>
      <c r="D73" s="66" t="s">
        <v>474</v>
      </c>
      <c r="E73" s="63"/>
      <c r="F73" s="70">
        <v>4</v>
      </c>
      <c r="G73" s="63"/>
      <c r="H73" s="66" t="s">
        <v>470</v>
      </c>
      <c r="I73" s="63"/>
      <c r="J73" s="63"/>
      <c r="K73" s="63"/>
    </row>
    <row r="74" spans="1:11">
      <c r="A74" s="66" t="s">
        <v>604</v>
      </c>
      <c r="B74" s="66" t="s">
        <v>605</v>
      </c>
      <c r="C74" s="63"/>
      <c r="D74" s="66" t="s">
        <v>474</v>
      </c>
      <c r="E74" s="63"/>
      <c r="F74" s="70">
        <v>4</v>
      </c>
      <c r="G74" s="63"/>
      <c r="H74" s="66" t="s">
        <v>606</v>
      </c>
      <c r="I74" s="63"/>
      <c r="J74" s="63"/>
      <c r="K74" s="63"/>
    </row>
    <row r="75" spans="1:11">
      <c r="A75" s="66" t="s">
        <v>607</v>
      </c>
      <c r="B75" s="66" t="s">
        <v>608</v>
      </c>
      <c r="C75" s="63"/>
      <c r="D75" s="66" t="s">
        <v>485</v>
      </c>
      <c r="E75" s="63"/>
      <c r="F75" s="70">
        <v>8</v>
      </c>
      <c r="G75" s="63"/>
      <c r="H75" s="66" t="s">
        <v>609</v>
      </c>
      <c r="I75" s="63"/>
      <c r="J75" s="63"/>
      <c r="K75" s="63"/>
    </row>
    <row r="76" spans="1:11">
      <c r="A76" s="66" t="s">
        <v>610</v>
      </c>
      <c r="B76" s="66" t="s">
        <v>465</v>
      </c>
      <c r="C76" s="63"/>
      <c r="D76" s="66" t="s">
        <v>462</v>
      </c>
      <c r="E76" s="63"/>
      <c r="F76" s="70">
        <v>4</v>
      </c>
      <c r="G76" s="63"/>
      <c r="H76" s="66" t="s">
        <v>470</v>
      </c>
      <c r="I76" s="63"/>
      <c r="J76" s="63"/>
      <c r="K76" s="63"/>
    </row>
    <row r="77" spans="1:11">
      <c r="A77" s="66" t="s">
        <v>611</v>
      </c>
      <c r="B77" s="66" t="s">
        <v>612</v>
      </c>
      <c r="C77" s="63"/>
      <c r="D77" s="66" t="s">
        <v>469</v>
      </c>
      <c r="E77" s="63"/>
      <c r="F77" s="70">
        <v>2</v>
      </c>
      <c r="G77" s="63"/>
      <c r="H77" s="66" t="s">
        <v>470</v>
      </c>
      <c r="I77" s="63"/>
      <c r="J77" s="63"/>
      <c r="K77" s="63"/>
    </row>
    <row r="78" spans="1:11">
      <c r="A78" s="66" t="s">
        <v>613</v>
      </c>
      <c r="B78" s="66" t="s">
        <v>614</v>
      </c>
      <c r="C78" s="63"/>
      <c r="D78" s="66" t="s">
        <v>462</v>
      </c>
      <c r="E78" s="63"/>
      <c r="F78" s="70">
        <v>4</v>
      </c>
      <c r="G78" s="63"/>
      <c r="H78" s="66" t="s">
        <v>470</v>
      </c>
      <c r="I78" s="63"/>
      <c r="J78" s="63"/>
      <c r="K78" s="63"/>
    </row>
    <row r="79" spans="1:11">
      <c r="A79" s="66" t="s">
        <v>615</v>
      </c>
      <c r="B79" s="66" t="s">
        <v>616</v>
      </c>
      <c r="C79" s="63"/>
      <c r="D79" s="66" t="s">
        <v>462</v>
      </c>
      <c r="E79" s="63"/>
      <c r="F79" s="70">
        <v>2</v>
      </c>
      <c r="G79" s="63"/>
      <c r="H79" s="66" t="s">
        <v>470</v>
      </c>
      <c r="I79" s="63"/>
      <c r="J79" s="63"/>
      <c r="K79" s="63"/>
    </row>
    <row r="80" spans="1:11">
      <c r="A80" s="66" t="s">
        <v>617</v>
      </c>
      <c r="B80" s="66" t="s">
        <v>618</v>
      </c>
      <c r="C80" s="63"/>
      <c r="D80" s="66" t="s">
        <v>474</v>
      </c>
      <c r="E80" s="63"/>
      <c r="F80" s="70">
        <v>8</v>
      </c>
      <c r="G80" s="63"/>
      <c r="H80" s="66" t="s">
        <v>470</v>
      </c>
      <c r="I80" s="63"/>
      <c r="J80" s="63"/>
      <c r="K80" s="63"/>
    </row>
    <row r="81" spans="1:11">
      <c r="A81" s="66" t="s">
        <v>619</v>
      </c>
      <c r="B81" s="66" t="s">
        <v>620</v>
      </c>
      <c r="C81" s="63"/>
      <c r="D81" s="66" t="s">
        <v>469</v>
      </c>
      <c r="E81" s="63"/>
      <c r="F81" s="70">
        <v>2</v>
      </c>
      <c r="G81" s="63"/>
      <c r="H81" s="66" t="s">
        <v>470</v>
      </c>
      <c r="I81" s="63"/>
      <c r="J81" s="63"/>
      <c r="K81" s="63"/>
    </row>
    <row r="82" spans="1:11">
      <c r="A82" s="66" t="s">
        <v>621</v>
      </c>
      <c r="B82" s="66" t="s">
        <v>622</v>
      </c>
      <c r="C82" s="63"/>
      <c r="D82" s="66" t="s">
        <v>462</v>
      </c>
      <c r="E82" s="63"/>
      <c r="F82" s="70">
        <v>2</v>
      </c>
      <c r="G82" s="63"/>
      <c r="H82" s="66" t="s">
        <v>470</v>
      </c>
      <c r="I82" s="63"/>
      <c r="J82" s="63"/>
      <c r="K82" s="63"/>
    </row>
    <row r="83" spans="1:11">
      <c r="A83" s="66" t="s">
        <v>623</v>
      </c>
      <c r="B83" s="66" t="s">
        <v>624</v>
      </c>
      <c r="C83" s="63"/>
      <c r="D83" s="66" t="s">
        <v>462</v>
      </c>
      <c r="E83" s="63"/>
      <c r="F83" s="70">
        <v>2</v>
      </c>
      <c r="G83" s="63"/>
      <c r="H83" s="66" t="s">
        <v>466</v>
      </c>
      <c r="I83" s="63"/>
      <c r="J83" s="63"/>
      <c r="K83" s="63"/>
    </row>
    <row r="84" spans="1:11">
      <c r="A84" s="66" t="s">
        <v>625</v>
      </c>
      <c r="B84" s="66" t="s">
        <v>626</v>
      </c>
      <c r="C84" s="63"/>
      <c r="D84" s="66" t="s">
        <v>504</v>
      </c>
      <c r="E84" s="63"/>
      <c r="F84" s="70">
        <v>4</v>
      </c>
      <c r="G84" s="63"/>
      <c r="H84" s="66" t="s">
        <v>466</v>
      </c>
      <c r="I84" s="63"/>
      <c r="J84" s="63"/>
      <c r="K84" s="63"/>
    </row>
    <row r="85" spans="1:11">
      <c r="A85" s="66" t="s">
        <v>627</v>
      </c>
      <c r="B85" s="66" t="s">
        <v>628</v>
      </c>
      <c r="C85" s="63"/>
      <c r="D85" s="66" t="s">
        <v>462</v>
      </c>
      <c r="E85" s="63"/>
      <c r="F85" s="70">
        <v>4</v>
      </c>
      <c r="G85" s="63"/>
      <c r="H85" s="66" t="s">
        <v>470</v>
      </c>
      <c r="I85" s="63"/>
      <c r="J85" s="63"/>
      <c r="K85" s="63"/>
    </row>
    <row r="86" spans="1:11">
      <c r="A86" s="66" t="s">
        <v>629</v>
      </c>
      <c r="B86" s="66" t="s">
        <v>630</v>
      </c>
      <c r="C86" s="63"/>
      <c r="D86" s="66" t="s">
        <v>469</v>
      </c>
      <c r="E86" s="63"/>
      <c r="F86" s="70">
        <v>4</v>
      </c>
      <c r="G86" s="63"/>
      <c r="H86" s="66" t="s">
        <v>606</v>
      </c>
      <c r="I86" s="63"/>
      <c r="J86" s="63"/>
      <c r="K86" s="63"/>
    </row>
    <row r="87" spans="1:11">
      <c r="A87" s="66" t="s">
        <v>631</v>
      </c>
      <c r="B87" s="66" t="s">
        <v>632</v>
      </c>
      <c r="C87" s="63"/>
      <c r="D87" s="66" t="s">
        <v>485</v>
      </c>
      <c r="E87" s="63"/>
      <c r="F87" s="70">
        <v>6</v>
      </c>
      <c r="G87" s="63"/>
      <c r="H87" s="66" t="s">
        <v>466</v>
      </c>
      <c r="I87" s="63"/>
      <c r="J87" s="63"/>
      <c r="K87" s="63"/>
    </row>
    <row r="88" spans="1:11">
      <c r="A88" s="66" t="s">
        <v>633</v>
      </c>
      <c r="B88" s="66" t="s">
        <v>634</v>
      </c>
      <c r="C88" s="63"/>
      <c r="D88" s="66" t="s">
        <v>635</v>
      </c>
      <c r="E88" s="63"/>
      <c r="F88" s="70">
        <v>4</v>
      </c>
      <c r="G88" s="63"/>
      <c r="H88" s="66" t="s">
        <v>470</v>
      </c>
      <c r="I88" s="63"/>
      <c r="J88" s="63"/>
      <c r="K88" s="63"/>
    </row>
    <row r="89" spans="1:11">
      <c r="A89" s="66" t="s">
        <v>636</v>
      </c>
      <c r="B89" s="66" t="s">
        <v>637</v>
      </c>
      <c r="C89" s="63"/>
      <c r="D89" s="66" t="s">
        <v>469</v>
      </c>
      <c r="E89" s="63"/>
      <c r="F89" s="70">
        <v>2</v>
      </c>
      <c r="G89" s="63"/>
      <c r="H89" s="66" t="s">
        <v>470</v>
      </c>
      <c r="I89" s="63"/>
      <c r="J89" s="63"/>
      <c r="K89" s="63"/>
    </row>
    <row r="90" spans="1:11">
      <c r="A90" s="66" t="s">
        <v>638</v>
      </c>
      <c r="B90" s="66" t="s">
        <v>639</v>
      </c>
      <c r="C90" s="63"/>
      <c r="D90" s="66" t="s">
        <v>462</v>
      </c>
      <c r="E90" s="63"/>
      <c r="F90" s="70">
        <v>8</v>
      </c>
      <c r="G90" s="63"/>
      <c r="H90" s="66" t="s">
        <v>470</v>
      </c>
      <c r="I90" s="63"/>
      <c r="J90" s="63"/>
      <c r="K90" s="63"/>
    </row>
    <row r="91" spans="1:11">
      <c r="A91" s="66" t="s">
        <v>640</v>
      </c>
      <c r="B91" s="66" t="s">
        <v>641</v>
      </c>
      <c r="C91" s="63"/>
      <c r="D91" s="66" t="s">
        <v>469</v>
      </c>
      <c r="E91" s="63"/>
      <c r="F91" s="70">
        <v>4</v>
      </c>
      <c r="G91" s="63"/>
      <c r="H91" s="66" t="s">
        <v>470</v>
      </c>
      <c r="I91" s="63"/>
      <c r="J91" s="63"/>
      <c r="K91" s="63"/>
    </row>
    <row r="92" spans="1:11">
      <c r="A92" s="66" t="s">
        <v>642</v>
      </c>
      <c r="B92" s="66" t="s">
        <v>641</v>
      </c>
      <c r="C92" s="63"/>
      <c r="D92" s="66" t="s">
        <v>469</v>
      </c>
      <c r="E92" s="63"/>
      <c r="F92" s="70">
        <v>4</v>
      </c>
      <c r="G92" s="63"/>
      <c r="H92" s="66" t="s">
        <v>470</v>
      </c>
      <c r="I92" s="63"/>
      <c r="J92" s="63"/>
      <c r="K92" s="63"/>
    </row>
    <row r="93" spans="1:11">
      <c r="A93" s="66" t="s">
        <v>643</v>
      </c>
      <c r="B93" s="66" t="s">
        <v>644</v>
      </c>
      <c r="C93" s="63"/>
      <c r="D93" s="66" t="s">
        <v>485</v>
      </c>
      <c r="E93" s="63"/>
      <c r="F93" s="70">
        <v>8</v>
      </c>
      <c r="G93" s="63"/>
      <c r="H93" s="66" t="s">
        <v>470</v>
      </c>
      <c r="I93" s="63"/>
      <c r="J93" s="63"/>
      <c r="K93" s="63"/>
    </row>
    <row r="94" spans="1:11">
      <c r="A94" s="66" t="s">
        <v>645</v>
      </c>
      <c r="B94" s="66" t="s">
        <v>646</v>
      </c>
      <c r="C94" s="63"/>
      <c r="D94" s="66" t="s">
        <v>469</v>
      </c>
      <c r="E94" s="63"/>
      <c r="F94" s="70">
        <v>4</v>
      </c>
      <c r="G94" s="63"/>
      <c r="H94" s="66" t="s">
        <v>470</v>
      </c>
      <c r="I94" s="63"/>
      <c r="J94" s="63"/>
      <c r="K94" s="63"/>
    </row>
    <row r="95" spans="1:11" ht="25.5">
      <c r="A95" s="66" t="s">
        <v>647</v>
      </c>
      <c r="B95" s="66" t="s">
        <v>543</v>
      </c>
      <c r="C95" s="63"/>
      <c r="D95" s="66" t="s">
        <v>474</v>
      </c>
      <c r="E95" s="63"/>
      <c r="F95" s="70">
        <v>4</v>
      </c>
      <c r="G95" s="63"/>
      <c r="H95" s="66" t="s">
        <v>466</v>
      </c>
      <c r="I95" s="63"/>
      <c r="J95" s="63"/>
      <c r="K95" s="63"/>
    </row>
    <row r="96" spans="1:11" ht="25.5">
      <c r="A96" s="66" t="s">
        <v>648</v>
      </c>
      <c r="B96" s="66" t="s">
        <v>543</v>
      </c>
      <c r="C96" s="63"/>
      <c r="D96" s="66" t="s">
        <v>474</v>
      </c>
      <c r="E96" s="63"/>
      <c r="F96" s="70">
        <v>4</v>
      </c>
      <c r="G96" s="63"/>
      <c r="H96" s="66" t="s">
        <v>466</v>
      </c>
      <c r="I96" s="63"/>
      <c r="J96" s="63"/>
      <c r="K96" s="63"/>
    </row>
    <row r="97" spans="1:11">
      <c r="A97" s="3" t="s">
        <v>269</v>
      </c>
      <c r="B97" s="3"/>
      <c r="C97" s="3"/>
      <c r="D97" s="3"/>
      <c r="E97" s="3"/>
      <c r="F97" s="69"/>
      <c r="G97" s="69"/>
      <c r="H97" s="3"/>
      <c r="I97" s="3"/>
      <c r="J97" s="3"/>
      <c r="K97" s="3">
        <f>SUBTOTAL(103,Table12[High Availability Cost])</f>
        <v>0</v>
      </c>
    </row>
    <row r="98" spans="1:11">
      <c r="A98" s="66"/>
      <c r="B98" s="66"/>
      <c r="C98" s="66"/>
      <c r="D98" s="66"/>
      <c r="E98" s="66"/>
      <c r="F98" s="70"/>
      <c r="G98" s="70"/>
      <c r="H98" s="66"/>
      <c r="I98" s="66"/>
      <c r="J98" s="66"/>
      <c r="K98" s="66"/>
    </row>
    <row r="100" spans="1:11">
      <c r="A100" s="73" t="s">
        <v>649</v>
      </c>
      <c r="C100" s="67">
        <f>SUM(C6:C96)</f>
        <v>0</v>
      </c>
      <c r="D100" s="68"/>
      <c r="E100" s="68">
        <f>SUM(E6:E96)</f>
        <v>0</v>
      </c>
      <c r="F100" s="68"/>
      <c r="G100" s="68">
        <f>SUM(G6:G96)</f>
        <v>0</v>
      </c>
      <c r="H100" s="68"/>
      <c r="I100" s="68">
        <f>SUM(I6:I96)</f>
        <v>0</v>
      </c>
      <c r="J100" s="74">
        <f t="shared" ref="J100:K100" si="0">SUM(J6:J96)</f>
        <v>0</v>
      </c>
      <c r="K100" s="74">
        <f t="shared" si="0"/>
        <v>0</v>
      </c>
    </row>
    <row r="102" spans="1:11" ht="25.5">
      <c r="A102" s="4" t="s">
        <v>650</v>
      </c>
      <c r="B102" s="75">
        <f>COUNTA(Table12[Name])</f>
        <v>91</v>
      </c>
    </row>
  </sheetData>
  <sheetProtection algorithmName="SHA-512" hashValue="E+f9Jnpmephm9SPpuGABUlNVd8WXkqKBdb1aUh6uyBKYXfEnVOWeVdmYTNnYReLZZGbib+zvke6jeuUzW+SE2g==" saltValue="Q5KPWRZR3xkijkugQ5PI+g==" spinCount="100000" sheet="1" objects="1" scenarios="1" selectLockedCells="1"/>
  <pageMargins left="0.7" right="0.7" top="0.75" bottom="0.75" header="0.3" footer="0.3"/>
  <pageSetup paperSize="8" scale="84" fitToHeight="0" orientation="landscape"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pageSetUpPr fitToPage="1"/>
  </sheetPr>
  <dimension ref="A1:S108"/>
  <sheetViews>
    <sheetView topLeftCell="A2" zoomScale="85" zoomScaleNormal="85" workbookViewId="0">
      <pane xSplit="3" topLeftCell="I1" activePane="topRight" state="frozen"/>
      <selection pane="topRight" activeCell="I107" sqref="I4:L107"/>
    </sheetView>
  </sheetViews>
  <sheetFormatPr defaultColWidth="9" defaultRowHeight="12.75"/>
  <cols>
    <col min="1" max="1" width="25.42578125" style="3" customWidth="1"/>
    <col min="2" max="2" width="46.42578125" style="3" customWidth="1"/>
    <col min="3" max="3" width="17.85546875" style="80" customWidth="1"/>
    <col min="4" max="4" width="16.42578125" style="3" customWidth="1"/>
    <col min="5" max="5" width="10.140625" style="3" customWidth="1"/>
    <col min="6" max="6" width="9.42578125" style="3" customWidth="1"/>
    <col min="7" max="7" width="10.140625" style="3" customWidth="1"/>
    <col min="8" max="8" width="8" style="3" customWidth="1"/>
    <col min="9" max="12" width="20" style="3" customWidth="1"/>
    <col min="13" max="13" width="12.42578125" style="3" customWidth="1"/>
    <col min="14" max="14" width="25.140625" style="3" hidden="1" customWidth="1"/>
    <col min="15" max="15" width="9" style="3" hidden="1" customWidth="1"/>
    <col min="16" max="16" width="16.42578125" style="3" hidden="1" customWidth="1"/>
    <col min="17" max="17" width="9" style="3" hidden="1" customWidth="1"/>
    <col min="18" max="18" width="5.42578125" style="79" hidden="1" customWidth="1"/>
    <col min="19" max="19" width="3" style="79" hidden="1" customWidth="1"/>
    <col min="20" max="16384" width="9" style="3"/>
  </cols>
  <sheetData>
    <row r="1" spans="1:19" ht="15">
      <c r="A1" s="398" t="s">
        <v>651</v>
      </c>
      <c r="B1" s="399"/>
      <c r="C1" s="399"/>
    </row>
    <row r="2" spans="1:19">
      <c r="M2" s="81" t="s">
        <v>652</v>
      </c>
      <c r="N2" s="82" t="e">
        <f>#REF!/R22*5</f>
        <v>#REF!</v>
      </c>
      <c r="R2" s="83">
        <v>0</v>
      </c>
      <c r="S2" s="79">
        <v>20</v>
      </c>
    </row>
    <row r="3" spans="1:19" ht="38.25">
      <c r="A3" s="84" t="s">
        <v>653</v>
      </c>
      <c r="B3" s="85" t="s">
        <v>654</v>
      </c>
      <c r="C3" s="86" t="s">
        <v>655</v>
      </c>
      <c r="D3" s="86" t="s">
        <v>656</v>
      </c>
      <c r="E3" s="86" t="s">
        <v>657</v>
      </c>
      <c r="F3" s="86" t="s">
        <v>658</v>
      </c>
      <c r="G3" s="86" t="s">
        <v>659</v>
      </c>
      <c r="H3" s="86" t="s">
        <v>660</v>
      </c>
      <c r="I3" s="26" t="s">
        <v>1373</v>
      </c>
      <c r="J3" s="26" t="s">
        <v>661</v>
      </c>
      <c r="K3" s="26" t="s">
        <v>662</v>
      </c>
      <c r="L3" s="26" t="s">
        <v>663</v>
      </c>
      <c r="M3" s="87" t="s">
        <v>652</v>
      </c>
      <c r="N3" s="88" t="s">
        <v>664</v>
      </c>
      <c r="R3" s="83">
        <v>0.5</v>
      </c>
      <c r="S3" s="79">
        <v>20</v>
      </c>
    </row>
    <row r="4" spans="1:19">
      <c r="A4" s="89" t="s">
        <v>665</v>
      </c>
      <c r="B4" s="76" t="s">
        <v>666</v>
      </c>
      <c r="C4" s="77" t="s">
        <v>667</v>
      </c>
      <c r="D4" s="78">
        <v>9</v>
      </c>
      <c r="E4" s="78">
        <v>1</v>
      </c>
      <c r="F4" s="78">
        <v>1</v>
      </c>
      <c r="G4" s="78">
        <v>1</v>
      </c>
      <c r="H4" s="78">
        <v>2</v>
      </c>
      <c r="I4" s="298"/>
      <c r="J4" s="298"/>
      <c r="K4" s="298"/>
      <c r="L4" s="298"/>
      <c r="M4" s="11">
        <f t="shared" ref="M4:M35" si="0">IF(L4="",0,VLOOKUP(L4,$R$2:$S$18,2,FALSE))</f>
        <v>0</v>
      </c>
      <c r="N4" s="12" t="e">
        <f>ROUND(M4*#REF!,1)</f>
        <v>#REF!</v>
      </c>
      <c r="R4" s="83">
        <v>1</v>
      </c>
      <c r="S4" s="79">
        <v>16</v>
      </c>
    </row>
    <row r="5" spans="1:19">
      <c r="A5" s="89" t="s">
        <v>665</v>
      </c>
      <c r="B5" s="76" t="s">
        <v>668</v>
      </c>
      <c r="C5" s="77" t="s">
        <v>669</v>
      </c>
      <c r="D5" s="78">
        <v>3</v>
      </c>
      <c r="E5" s="78">
        <v>1</v>
      </c>
      <c r="F5" s="78">
        <v>1</v>
      </c>
      <c r="G5" s="78">
        <v>1</v>
      </c>
      <c r="H5" s="78">
        <v>1</v>
      </c>
      <c r="I5" s="298"/>
      <c r="J5" s="298"/>
      <c r="K5" s="298"/>
      <c r="L5" s="298"/>
      <c r="M5" s="11">
        <f t="shared" si="0"/>
        <v>0</v>
      </c>
      <c r="N5" s="12" t="e">
        <f>ROUND(M5*#REF!,1)</f>
        <v>#REF!</v>
      </c>
      <c r="R5" s="83">
        <v>1.5</v>
      </c>
      <c r="S5" s="79">
        <v>16</v>
      </c>
    </row>
    <row r="6" spans="1:19">
      <c r="A6" s="89" t="s">
        <v>665</v>
      </c>
      <c r="B6" s="76" t="s">
        <v>670</v>
      </c>
      <c r="C6" s="78" t="s">
        <v>671</v>
      </c>
      <c r="D6" s="78">
        <v>1</v>
      </c>
      <c r="E6" s="78">
        <v>2</v>
      </c>
      <c r="F6" s="78">
        <v>1</v>
      </c>
      <c r="G6" s="78">
        <v>2</v>
      </c>
      <c r="H6" s="78">
        <v>1</v>
      </c>
      <c r="I6" s="298"/>
      <c r="J6" s="298"/>
      <c r="K6" s="298"/>
      <c r="L6" s="298"/>
      <c r="M6" s="11">
        <f t="shared" si="0"/>
        <v>0</v>
      </c>
      <c r="N6" s="12" t="e">
        <f>ROUND(M6*#REF!,1)</f>
        <v>#REF!</v>
      </c>
      <c r="R6" s="83">
        <v>2</v>
      </c>
      <c r="S6" s="79">
        <v>12</v>
      </c>
    </row>
    <row r="7" spans="1:19">
      <c r="A7" s="89" t="s">
        <v>665</v>
      </c>
      <c r="B7" s="76" t="s">
        <v>672</v>
      </c>
      <c r="C7" s="78" t="s">
        <v>673</v>
      </c>
      <c r="D7" s="78">
        <v>15</v>
      </c>
      <c r="E7" s="78">
        <v>2</v>
      </c>
      <c r="F7" s="78">
        <v>1</v>
      </c>
      <c r="G7" s="78">
        <v>2</v>
      </c>
      <c r="H7" s="78">
        <v>1</v>
      </c>
      <c r="I7" s="298"/>
      <c r="J7" s="298"/>
      <c r="K7" s="298"/>
      <c r="L7" s="298"/>
      <c r="M7" s="11">
        <f t="shared" si="0"/>
        <v>0</v>
      </c>
      <c r="N7" s="12" t="e">
        <f>ROUND(M7*#REF!,1)</f>
        <v>#REF!</v>
      </c>
      <c r="R7" s="83">
        <v>2.5</v>
      </c>
      <c r="S7" s="79">
        <v>12</v>
      </c>
    </row>
    <row r="8" spans="1:19">
      <c r="A8" s="89" t="s">
        <v>665</v>
      </c>
      <c r="B8" s="76" t="s">
        <v>674</v>
      </c>
      <c r="C8" s="78" t="s">
        <v>673</v>
      </c>
      <c r="D8" s="78">
        <v>20</v>
      </c>
      <c r="E8" s="78">
        <v>1</v>
      </c>
      <c r="F8" s="78">
        <v>1</v>
      </c>
      <c r="G8" s="78">
        <v>1</v>
      </c>
      <c r="H8" s="78">
        <v>1</v>
      </c>
      <c r="I8" s="298"/>
      <c r="J8" s="298"/>
      <c r="K8" s="298"/>
      <c r="L8" s="298"/>
      <c r="M8" s="11">
        <f t="shared" si="0"/>
        <v>0</v>
      </c>
      <c r="N8" s="12" t="e">
        <f>ROUND(M8*#REF!,1)</f>
        <v>#REF!</v>
      </c>
      <c r="R8" s="83">
        <v>3</v>
      </c>
      <c r="S8" s="79">
        <v>12</v>
      </c>
    </row>
    <row r="9" spans="1:19">
      <c r="A9" s="89" t="s">
        <v>665</v>
      </c>
      <c r="B9" s="76" t="s">
        <v>675</v>
      </c>
      <c r="C9" s="78" t="s">
        <v>673</v>
      </c>
      <c r="D9" s="78">
        <v>12</v>
      </c>
      <c r="E9" s="78">
        <v>1</v>
      </c>
      <c r="F9" s="78">
        <v>1</v>
      </c>
      <c r="G9" s="78">
        <v>1</v>
      </c>
      <c r="H9" s="78">
        <v>1</v>
      </c>
      <c r="I9" s="298"/>
      <c r="J9" s="298"/>
      <c r="K9" s="298"/>
      <c r="L9" s="298"/>
      <c r="M9" s="11">
        <f t="shared" si="0"/>
        <v>0</v>
      </c>
      <c r="N9" s="12" t="e">
        <f>ROUND(M9*#REF!,1)</f>
        <v>#REF!</v>
      </c>
      <c r="R9" s="83">
        <v>3.5</v>
      </c>
      <c r="S9" s="79">
        <v>12</v>
      </c>
    </row>
    <row r="10" spans="1:19">
      <c r="A10" s="89" t="s">
        <v>665</v>
      </c>
      <c r="B10" s="76" t="s">
        <v>676</v>
      </c>
      <c r="C10" s="78" t="s">
        <v>673</v>
      </c>
      <c r="D10" s="78">
        <v>2</v>
      </c>
      <c r="E10" s="78">
        <v>1</v>
      </c>
      <c r="F10" s="78">
        <v>1</v>
      </c>
      <c r="G10" s="78">
        <v>1</v>
      </c>
      <c r="H10" s="78">
        <v>1</v>
      </c>
      <c r="I10" s="298"/>
      <c r="J10" s="298"/>
      <c r="K10" s="298"/>
      <c r="L10" s="298"/>
      <c r="M10" s="11">
        <f t="shared" si="0"/>
        <v>0</v>
      </c>
      <c r="N10" s="12" t="e">
        <f>ROUND(M10*#REF!,1)</f>
        <v>#REF!</v>
      </c>
      <c r="R10" s="83">
        <v>4</v>
      </c>
      <c r="S10" s="79">
        <v>8</v>
      </c>
    </row>
    <row r="11" spans="1:19">
      <c r="A11" s="89" t="s">
        <v>665</v>
      </c>
      <c r="B11" s="76" t="s">
        <v>677</v>
      </c>
      <c r="C11" s="78" t="s">
        <v>673</v>
      </c>
      <c r="D11" s="78">
        <v>5</v>
      </c>
      <c r="E11" s="78">
        <v>1</v>
      </c>
      <c r="F11" s="78">
        <v>1</v>
      </c>
      <c r="G11" s="78">
        <v>1</v>
      </c>
      <c r="H11" s="78">
        <v>1</v>
      </c>
      <c r="I11" s="298"/>
      <c r="J11" s="298"/>
      <c r="K11" s="298"/>
      <c r="L11" s="298"/>
      <c r="M11" s="11">
        <f t="shared" si="0"/>
        <v>0</v>
      </c>
      <c r="N11" s="12" t="e">
        <f>ROUND(M11*#REF!,1)</f>
        <v>#REF!</v>
      </c>
      <c r="R11" s="83">
        <v>4.5</v>
      </c>
      <c r="S11" s="79">
        <v>8</v>
      </c>
    </row>
    <row r="12" spans="1:19">
      <c r="A12" s="89" t="s">
        <v>665</v>
      </c>
      <c r="B12" s="76" t="s">
        <v>678</v>
      </c>
      <c r="C12" s="78" t="s">
        <v>673</v>
      </c>
      <c r="D12" s="78">
        <v>11</v>
      </c>
      <c r="E12" s="78">
        <v>1</v>
      </c>
      <c r="F12" s="78">
        <v>1</v>
      </c>
      <c r="G12" s="78">
        <v>1</v>
      </c>
      <c r="H12" s="78">
        <v>1</v>
      </c>
      <c r="I12" s="298"/>
      <c r="J12" s="298"/>
      <c r="K12" s="298"/>
      <c r="L12" s="298"/>
      <c r="M12" s="11">
        <f t="shared" si="0"/>
        <v>0</v>
      </c>
      <c r="N12" s="12" t="e">
        <f>ROUND(M12*#REF!,1)</f>
        <v>#REF!</v>
      </c>
      <c r="R12" s="83">
        <v>5</v>
      </c>
      <c r="S12" s="79">
        <v>8</v>
      </c>
    </row>
    <row r="13" spans="1:19">
      <c r="A13" s="89" t="s">
        <v>665</v>
      </c>
      <c r="B13" s="76" t="s">
        <v>679</v>
      </c>
      <c r="C13" s="78" t="s">
        <v>680</v>
      </c>
      <c r="D13" s="78">
        <v>3</v>
      </c>
      <c r="E13" s="78">
        <v>1</v>
      </c>
      <c r="F13" s="78">
        <v>1</v>
      </c>
      <c r="G13" s="78">
        <v>1</v>
      </c>
      <c r="H13" s="78">
        <v>1</v>
      </c>
      <c r="I13" s="298"/>
      <c r="J13" s="298"/>
      <c r="K13" s="298"/>
      <c r="L13" s="298"/>
      <c r="M13" s="11">
        <f t="shared" si="0"/>
        <v>0</v>
      </c>
      <c r="N13" s="12" t="e">
        <f>ROUND(M13*#REF!,1)</f>
        <v>#REF!</v>
      </c>
      <c r="R13" s="83">
        <v>5.5</v>
      </c>
      <c r="S13" s="79">
        <v>8</v>
      </c>
    </row>
    <row r="14" spans="1:19">
      <c r="A14" s="89" t="s">
        <v>665</v>
      </c>
      <c r="B14" s="76" t="s">
        <v>681</v>
      </c>
      <c r="C14" s="11" t="s">
        <v>682</v>
      </c>
      <c r="D14" s="78">
        <v>1</v>
      </c>
      <c r="E14" s="78">
        <v>1</v>
      </c>
      <c r="F14" s="78">
        <v>1</v>
      </c>
      <c r="G14" s="78">
        <v>1</v>
      </c>
      <c r="H14" s="78">
        <v>1</v>
      </c>
      <c r="I14" s="298"/>
      <c r="J14" s="298"/>
      <c r="K14" s="298"/>
      <c r="L14" s="298"/>
      <c r="M14" s="11">
        <f t="shared" si="0"/>
        <v>0</v>
      </c>
      <c r="N14" s="12" t="e">
        <f>ROUND(M14*#REF!,1)</f>
        <v>#REF!</v>
      </c>
      <c r="R14" s="83">
        <v>6</v>
      </c>
      <c r="S14" s="79">
        <v>4</v>
      </c>
    </row>
    <row r="15" spans="1:19">
      <c r="A15" s="89" t="s">
        <v>665</v>
      </c>
      <c r="B15" s="76" t="s">
        <v>683</v>
      </c>
      <c r="C15" s="78" t="s">
        <v>673</v>
      </c>
      <c r="D15" s="78">
        <v>5</v>
      </c>
      <c r="E15" s="78">
        <v>2</v>
      </c>
      <c r="F15" s="78">
        <v>1</v>
      </c>
      <c r="G15" s="78">
        <v>2</v>
      </c>
      <c r="H15" s="78">
        <v>2</v>
      </c>
      <c r="I15" s="298"/>
      <c r="J15" s="298"/>
      <c r="K15" s="298"/>
      <c r="L15" s="298"/>
      <c r="M15" s="11">
        <f t="shared" si="0"/>
        <v>0</v>
      </c>
      <c r="N15" s="12" t="e">
        <f>ROUND(M15*#REF!,1)</f>
        <v>#REF!</v>
      </c>
      <c r="R15" s="83">
        <v>6.5</v>
      </c>
      <c r="S15" s="79">
        <v>4</v>
      </c>
    </row>
    <row r="16" spans="1:19">
      <c r="A16" s="89" t="s">
        <v>665</v>
      </c>
      <c r="B16" s="76" t="s">
        <v>684</v>
      </c>
      <c r="C16" s="78" t="s">
        <v>673</v>
      </c>
      <c r="D16" s="78">
        <v>30</v>
      </c>
      <c r="E16" s="78">
        <v>4</v>
      </c>
      <c r="F16" s="78">
        <v>1</v>
      </c>
      <c r="G16" s="78">
        <v>4</v>
      </c>
      <c r="H16" s="78">
        <v>2</v>
      </c>
      <c r="I16" s="298"/>
      <c r="J16" s="298"/>
      <c r="K16" s="298"/>
      <c r="L16" s="298"/>
      <c r="M16" s="11">
        <f t="shared" si="0"/>
        <v>0</v>
      </c>
      <c r="N16" s="12" t="e">
        <f>ROUND(M16*#REF!,1)</f>
        <v>#REF!</v>
      </c>
      <c r="R16" s="83">
        <v>7</v>
      </c>
      <c r="S16" s="79">
        <v>4</v>
      </c>
    </row>
    <row r="17" spans="1:19">
      <c r="A17" s="89" t="s">
        <v>665</v>
      </c>
      <c r="B17" s="76" t="s">
        <v>685</v>
      </c>
      <c r="C17" s="78" t="s">
        <v>673</v>
      </c>
      <c r="D17" s="78">
        <v>18</v>
      </c>
      <c r="E17" s="78">
        <v>1</v>
      </c>
      <c r="F17" s="78">
        <v>1</v>
      </c>
      <c r="G17" s="78">
        <v>1</v>
      </c>
      <c r="H17" s="78">
        <v>1</v>
      </c>
      <c r="I17" s="298"/>
      <c r="J17" s="298"/>
      <c r="K17" s="298"/>
      <c r="L17" s="298"/>
      <c r="M17" s="11">
        <f t="shared" si="0"/>
        <v>0</v>
      </c>
      <c r="N17" s="12" t="e">
        <f>ROUND(M17*#REF!,1)</f>
        <v>#REF!</v>
      </c>
      <c r="R17" s="83">
        <v>7.5</v>
      </c>
      <c r="S17" s="79">
        <v>4</v>
      </c>
    </row>
    <row r="18" spans="1:19">
      <c r="A18" s="89" t="s">
        <v>665</v>
      </c>
      <c r="B18" s="76" t="s">
        <v>686</v>
      </c>
      <c r="C18" s="78" t="s">
        <v>680</v>
      </c>
      <c r="D18" s="78">
        <v>1</v>
      </c>
      <c r="E18" s="78">
        <v>1</v>
      </c>
      <c r="F18" s="78">
        <v>1</v>
      </c>
      <c r="G18" s="78">
        <v>1</v>
      </c>
      <c r="H18" s="78">
        <v>1</v>
      </c>
      <c r="I18" s="298"/>
      <c r="J18" s="298"/>
      <c r="K18" s="298"/>
      <c r="L18" s="298"/>
      <c r="M18" s="11">
        <f t="shared" si="0"/>
        <v>0</v>
      </c>
      <c r="N18" s="12" t="e">
        <f>ROUND(M18*#REF!,1)</f>
        <v>#REF!</v>
      </c>
      <c r="R18" s="83" t="s">
        <v>687</v>
      </c>
      <c r="S18" s="79">
        <v>0</v>
      </c>
    </row>
    <row r="19" spans="1:19">
      <c r="A19" s="89" t="s">
        <v>665</v>
      </c>
      <c r="B19" s="76" t="s">
        <v>688</v>
      </c>
      <c r="C19" s="78" t="s">
        <v>673</v>
      </c>
      <c r="D19" s="78">
        <v>1</v>
      </c>
      <c r="E19" s="78">
        <v>1</v>
      </c>
      <c r="F19" s="78">
        <v>1</v>
      </c>
      <c r="G19" s="78">
        <v>1</v>
      </c>
      <c r="H19" s="78">
        <v>1</v>
      </c>
      <c r="I19" s="298"/>
      <c r="J19" s="298"/>
      <c r="K19" s="298"/>
      <c r="L19" s="298"/>
      <c r="M19" s="11">
        <f t="shared" si="0"/>
        <v>0</v>
      </c>
      <c r="N19" s="12" t="e">
        <f>ROUND(M19*#REF!,1)</f>
        <v>#REF!</v>
      </c>
      <c r="R19" s="83"/>
    </row>
    <row r="20" spans="1:19">
      <c r="A20" s="89" t="s">
        <v>689</v>
      </c>
      <c r="B20" s="76" t="s">
        <v>690</v>
      </c>
      <c r="C20" s="78" t="s">
        <v>691</v>
      </c>
      <c r="D20" s="78">
        <v>5</v>
      </c>
      <c r="E20" s="78">
        <v>1</v>
      </c>
      <c r="F20" s="78">
        <v>1</v>
      </c>
      <c r="G20" s="78">
        <v>1</v>
      </c>
      <c r="H20" s="78">
        <v>1</v>
      </c>
      <c r="I20" s="298"/>
      <c r="J20" s="298"/>
      <c r="K20" s="298"/>
      <c r="L20" s="298"/>
      <c r="M20" s="11">
        <f t="shared" si="0"/>
        <v>0</v>
      </c>
      <c r="N20" s="12" t="e">
        <f>ROUND(M20*#REF!,1)</f>
        <v>#REF!</v>
      </c>
      <c r="R20" s="83"/>
    </row>
    <row r="21" spans="1:19">
      <c r="A21" s="89" t="s">
        <v>689</v>
      </c>
      <c r="B21" s="76" t="s">
        <v>692</v>
      </c>
      <c r="C21" s="78" t="s">
        <v>691</v>
      </c>
      <c r="D21" s="78">
        <v>10</v>
      </c>
      <c r="E21" s="78">
        <v>1</v>
      </c>
      <c r="F21" s="78">
        <v>1</v>
      </c>
      <c r="G21" s="78">
        <v>1</v>
      </c>
      <c r="H21" s="78">
        <v>2</v>
      </c>
      <c r="I21" s="298"/>
      <c r="J21" s="298"/>
      <c r="K21" s="298"/>
      <c r="L21" s="298"/>
      <c r="M21" s="11">
        <f t="shared" si="0"/>
        <v>0</v>
      </c>
      <c r="N21" s="12" t="e">
        <f>ROUND(M21*#REF!,1)</f>
        <v>#REF!</v>
      </c>
    </row>
    <row r="22" spans="1:19">
      <c r="A22" s="89" t="s">
        <v>689</v>
      </c>
      <c r="B22" s="76" t="s">
        <v>693</v>
      </c>
      <c r="C22" s="78" t="s">
        <v>691</v>
      </c>
      <c r="D22" s="78">
        <v>57</v>
      </c>
      <c r="E22" s="78">
        <v>4</v>
      </c>
      <c r="F22" s="78">
        <v>1</v>
      </c>
      <c r="G22" s="78">
        <v>4</v>
      </c>
      <c r="H22" s="78">
        <v>2</v>
      </c>
      <c r="I22" s="298"/>
      <c r="J22" s="298"/>
      <c r="K22" s="298"/>
      <c r="L22" s="298"/>
      <c r="M22" s="11">
        <f t="shared" si="0"/>
        <v>0</v>
      </c>
      <c r="N22" s="12" t="e">
        <f>ROUND(M22*#REF!,1)</f>
        <v>#REF!</v>
      </c>
    </row>
    <row r="23" spans="1:19">
      <c r="A23" s="89" t="s">
        <v>689</v>
      </c>
      <c r="B23" s="76" t="s">
        <v>694</v>
      </c>
      <c r="C23" s="78" t="s">
        <v>691</v>
      </c>
      <c r="D23" s="78">
        <v>2</v>
      </c>
      <c r="E23" s="78">
        <v>1</v>
      </c>
      <c r="F23" s="78">
        <v>1</v>
      </c>
      <c r="G23" s="78">
        <v>1</v>
      </c>
      <c r="H23" s="78">
        <v>1</v>
      </c>
      <c r="I23" s="298"/>
      <c r="J23" s="298"/>
      <c r="K23" s="298"/>
      <c r="L23" s="298"/>
      <c r="M23" s="11">
        <f t="shared" si="0"/>
        <v>0</v>
      </c>
      <c r="N23" s="12" t="e">
        <f>ROUND(M23*#REF!,1)</f>
        <v>#REF!</v>
      </c>
    </row>
    <row r="24" spans="1:19">
      <c r="A24" s="89" t="s">
        <v>689</v>
      </c>
      <c r="B24" s="76" t="s">
        <v>695</v>
      </c>
      <c r="C24" s="78" t="s">
        <v>673</v>
      </c>
      <c r="D24" s="78">
        <v>21</v>
      </c>
      <c r="E24" s="78">
        <v>1</v>
      </c>
      <c r="F24" s="78">
        <v>1</v>
      </c>
      <c r="G24" s="78">
        <v>1</v>
      </c>
      <c r="H24" s="78">
        <v>1</v>
      </c>
      <c r="I24" s="298"/>
      <c r="J24" s="298"/>
      <c r="K24" s="298"/>
      <c r="L24" s="298"/>
      <c r="M24" s="11">
        <f t="shared" si="0"/>
        <v>0</v>
      </c>
      <c r="N24" s="12" t="e">
        <f>ROUND(M24*#REF!,1)</f>
        <v>#REF!</v>
      </c>
    </row>
    <row r="25" spans="1:19">
      <c r="A25" s="89" t="s">
        <v>689</v>
      </c>
      <c r="B25" s="76" t="s">
        <v>696</v>
      </c>
      <c r="C25" s="78" t="s">
        <v>671</v>
      </c>
      <c r="D25" s="78">
        <v>23</v>
      </c>
      <c r="E25" s="78">
        <v>2</v>
      </c>
      <c r="F25" s="78">
        <v>1</v>
      </c>
      <c r="G25" s="78">
        <v>2</v>
      </c>
      <c r="H25" s="78">
        <v>3</v>
      </c>
      <c r="I25" s="298"/>
      <c r="J25" s="298"/>
      <c r="K25" s="298"/>
      <c r="L25" s="298"/>
      <c r="M25" s="11">
        <f t="shared" si="0"/>
        <v>0</v>
      </c>
      <c r="N25" s="12" t="e">
        <f>ROUND(M25*#REF!,1)</f>
        <v>#REF!</v>
      </c>
    </row>
    <row r="26" spans="1:19">
      <c r="A26" s="89" t="s">
        <v>689</v>
      </c>
      <c r="B26" s="76" t="s">
        <v>697</v>
      </c>
      <c r="C26" s="78">
        <v>10</v>
      </c>
      <c r="D26" s="78">
        <v>10</v>
      </c>
      <c r="E26" s="78">
        <v>2</v>
      </c>
      <c r="F26" s="78">
        <v>2</v>
      </c>
      <c r="G26" s="78">
        <v>2</v>
      </c>
      <c r="H26" s="78">
        <v>2</v>
      </c>
      <c r="I26" s="298"/>
      <c r="J26" s="298"/>
      <c r="K26" s="298"/>
      <c r="L26" s="298"/>
      <c r="M26" s="11">
        <f t="shared" si="0"/>
        <v>0</v>
      </c>
      <c r="N26" s="12" t="e">
        <f>ROUND(M26*#REF!,1)</f>
        <v>#REF!</v>
      </c>
    </row>
    <row r="27" spans="1:19">
      <c r="A27" s="89" t="s">
        <v>698</v>
      </c>
      <c r="B27" s="76" t="s">
        <v>699</v>
      </c>
      <c r="C27" s="78" t="s">
        <v>673</v>
      </c>
      <c r="D27" s="78">
        <v>34</v>
      </c>
      <c r="E27" s="78">
        <v>3</v>
      </c>
      <c r="F27" s="78">
        <v>1</v>
      </c>
      <c r="G27" s="78">
        <v>6</v>
      </c>
      <c r="H27" s="78">
        <v>8</v>
      </c>
      <c r="I27" s="298"/>
      <c r="J27" s="298"/>
      <c r="K27" s="298"/>
      <c r="L27" s="298"/>
      <c r="M27" s="11">
        <f t="shared" si="0"/>
        <v>0</v>
      </c>
      <c r="N27" s="12" t="e">
        <f>ROUND(M27*#REF!,1)</f>
        <v>#REF!</v>
      </c>
    </row>
    <row r="28" spans="1:19">
      <c r="A28" s="89" t="s">
        <v>698</v>
      </c>
      <c r="B28" s="76" t="s">
        <v>700</v>
      </c>
      <c r="C28" s="78" t="s">
        <v>671</v>
      </c>
      <c r="D28" s="78">
        <v>10</v>
      </c>
      <c r="E28" s="78">
        <v>1</v>
      </c>
      <c r="F28" s="78">
        <v>0</v>
      </c>
      <c r="G28" s="78">
        <v>1</v>
      </c>
      <c r="H28" s="78">
        <v>5</v>
      </c>
      <c r="I28" s="298"/>
      <c r="J28" s="298"/>
      <c r="K28" s="298"/>
      <c r="L28" s="298"/>
      <c r="M28" s="11">
        <f t="shared" si="0"/>
        <v>0</v>
      </c>
      <c r="N28" s="12" t="e">
        <f>ROUND(M28*#REF!,1)</f>
        <v>#REF!</v>
      </c>
    </row>
    <row r="29" spans="1:19">
      <c r="A29" s="89" t="s">
        <v>698</v>
      </c>
      <c r="B29" s="76" t="s">
        <v>701</v>
      </c>
      <c r="C29" s="78" t="s">
        <v>671</v>
      </c>
      <c r="D29" s="78">
        <v>29</v>
      </c>
      <c r="E29" s="78">
        <v>2</v>
      </c>
      <c r="F29" s="78">
        <v>1</v>
      </c>
      <c r="G29" s="78">
        <v>2</v>
      </c>
      <c r="H29" s="78">
        <v>3</v>
      </c>
      <c r="I29" s="298"/>
      <c r="J29" s="298"/>
      <c r="K29" s="298"/>
      <c r="L29" s="298"/>
      <c r="M29" s="11">
        <f t="shared" si="0"/>
        <v>0</v>
      </c>
      <c r="N29" s="12" t="e">
        <f>ROUND(M29*#REF!,1)</f>
        <v>#REF!</v>
      </c>
    </row>
    <row r="30" spans="1:19">
      <c r="A30" s="89" t="s">
        <v>702</v>
      </c>
      <c r="B30" s="76" t="s">
        <v>703</v>
      </c>
      <c r="C30" s="78" t="s">
        <v>673</v>
      </c>
      <c r="D30" s="78">
        <v>5</v>
      </c>
      <c r="E30" s="78">
        <v>1</v>
      </c>
      <c r="F30" s="78">
        <v>1</v>
      </c>
      <c r="G30" s="78">
        <v>1</v>
      </c>
      <c r="H30" s="78">
        <v>0</v>
      </c>
      <c r="I30" s="298"/>
      <c r="J30" s="298"/>
      <c r="K30" s="298"/>
      <c r="L30" s="298"/>
      <c r="M30" s="11">
        <f t="shared" si="0"/>
        <v>0</v>
      </c>
      <c r="N30" s="12" t="e">
        <f>ROUND(M30*#REF!,1)</f>
        <v>#REF!</v>
      </c>
    </row>
    <row r="31" spans="1:19">
      <c r="A31" s="89" t="s">
        <v>702</v>
      </c>
      <c r="B31" s="76" t="s">
        <v>704</v>
      </c>
      <c r="C31" s="78" t="s">
        <v>671</v>
      </c>
      <c r="D31" s="78">
        <v>6</v>
      </c>
      <c r="E31" s="78">
        <v>1</v>
      </c>
      <c r="F31" s="78">
        <v>1</v>
      </c>
      <c r="G31" s="78">
        <v>1</v>
      </c>
      <c r="H31" s="78">
        <v>1</v>
      </c>
      <c r="I31" s="298"/>
      <c r="J31" s="298"/>
      <c r="K31" s="298"/>
      <c r="L31" s="298"/>
      <c r="M31" s="11">
        <f t="shared" si="0"/>
        <v>0</v>
      </c>
      <c r="N31" s="12" t="e">
        <f>ROUND(M31*#REF!,1)</f>
        <v>#REF!</v>
      </c>
    </row>
    <row r="32" spans="1:19">
      <c r="A32" s="89" t="s">
        <v>702</v>
      </c>
      <c r="B32" s="76" t="s">
        <v>705</v>
      </c>
      <c r="C32" s="78" t="s">
        <v>671</v>
      </c>
      <c r="D32" s="78">
        <v>11</v>
      </c>
      <c r="E32" s="78">
        <v>2</v>
      </c>
      <c r="F32" s="78">
        <v>1</v>
      </c>
      <c r="G32" s="78">
        <v>2</v>
      </c>
      <c r="H32" s="78">
        <v>2</v>
      </c>
      <c r="I32" s="298"/>
      <c r="J32" s="298"/>
      <c r="K32" s="298"/>
      <c r="L32" s="298"/>
      <c r="M32" s="11">
        <f t="shared" si="0"/>
        <v>0</v>
      </c>
      <c r="N32" s="12" t="e">
        <f>ROUND(M32*#REF!,1)</f>
        <v>#REF!</v>
      </c>
    </row>
    <row r="33" spans="1:14">
      <c r="A33" s="89" t="s">
        <v>702</v>
      </c>
      <c r="B33" s="76" t="s">
        <v>706</v>
      </c>
      <c r="C33" s="78" t="s">
        <v>673</v>
      </c>
      <c r="D33" s="78">
        <v>52</v>
      </c>
      <c r="E33" s="78">
        <v>2</v>
      </c>
      <c r="F33" s="78">
        <v>1</v>
      </c>
      <c r="G33" s="78">
        <v>3</v>
      </c>
      <c r="H33" s="78">
        <v>4</v>
      </c>
      <c r="I33" s="298"/>
      <c r="J33" s="298"/>
      <c r="K33" s="298"/>
      <c r="L33" s="298"/>
      <c r="M33" s="11">
        <f t="shared" si="0"/>
        <v>0</v>
      </c>
      <c r="N33" s="12" t="e">
        <f>ROUND(M33*#REF!,1)</f>
        <v>#REF!</v>
      </c>
    </row>
    <row r="34" spans="1:14">
      <c r="A34" s="89" t="s">
        <v>702</v>
      </c>
      <c r="B34" s="76" t="s">
        <v>707</v>
      </c>
      <c r="C34" s="78" t="s">
        <v>680</v>
      </c>
      <c r="D34" s="78">
        <v>1</v>
      </c>
      <c r="E34" s="78">
        <v>1</v>
      </c>
      <c r="F34" s="78">
        <v>1</v>
      </c>
      <c r="G34" s="78">
        <v>0</v>
      </c>
      <c r="H34" s="78">
        <v>1</v>
      </c>
      <c r="I34" s="298"/>
      <c r="J34" s="298"/>
      <c r="K34" s="298"/>
      <c r="L34" s="298"/>
      <c r="M34" s="11">
        <f t="shared" si="0"/>
        <v>0</v>
      </c>
      <c r="N34" s="12" t="e">
        <f>ROUND(M34*#REF!,1)</f>
        <v>#REF!</v>
      </c>
    </row>
    <row r="35" spans="1:14">
      <c r="A35" s="89" t="s">
        <v>702</v>
      </c>
      <c r="B35" s="76" t="s">
        <v>708</v>
      </c>
      <c r="C35" s="78" t="s">
        <v>673</v>
      </c>
      <c r="D35" s="78">
        <v>6</v>
      </c>
      <c r="E35" s="78">
        <v>3</v>
      </c>
      <c r="F35" s="78">
        <v>2</v>
      </c>
      <c r="G35" s="78">
        <v>3</v>
      </c>
      <c r="H35" s="78">
        <v>1</v>
      </c>
      <c r="I35" s="298"/>
      <c r="J35" s="298"/>
      <c r="K35" s="298"/>
      <c r="L35" s="298"/>
      <c r="M35" s="11">
        <f t="shared" si="0"/>
        <v>0</v>
      </c>
      <c r="N35" s="12" t="e">
        <f>ROUND(M35*#REF!,1)</f>
        <v>#REF!</v>
      </c>
    </row>
    <row r="36" spans="1:14">
      <c r="A36" s="89" t="s">
        <v>702</v>
      </c>
      <c r="B36" s="76" t="s">
        <v>709</v>
      </c>
      <c r="C36" s="78" t="s">
        <v>671</v>
      </c>
      <c r="D36" s="78">
        <v>8</v>
      </c>
      <c r="E36" s="78">
        <v>1</v>
      </c>
      <c r="F36" s="78">
        <v>1</v>
      </c>
      <c r="G36" s="78">
        <v>1</v>
      </c>
      <c r="H36" s="78">
        <v>1</v>
      </c>
      <c r="I36" s="298"/>
      <c r="J36" s="298"/>
      <c r="K36" s="298"/>
      <c r="L36" s="298"/>
      <c r="M36" s="11">
        <f t="shared" ref="M36:M67" si="1">IF(L36="",0,VLOOKUP(L36,$R$2:$S$18,2,FALSE))</f>
        <v>0</v>
      </c>
      <c r="N36" s="12" t="e">
        <f>ROUND(M36*#REF!,1)</f>
        <v>#REF!</v>
      </c>
    </row>
    <row r="37" spans="1:14">
      <c r="A37" s="89" t="s">
        <v>702</v>
      </c>
      <c r="B37" s="76" t="s">
        <v>710</v>
      </c>
      <c r="C37" s="78" t="s">
        <v>671</v>
      </c>
      <c r="D37" s="78">
        <v>2</v>
      </c>
      <c r="E37" s="78">
        <v>0</v>
      </c>
      <c r="F37" s="78">
        <v>1</v>
      </c>
      <c r="G37" s="78">
        <v>1</v>
      </c>
      <c r="H37" s="78">
        <v>1</v>
      </c>
      <c r="I37" s="298"/>
      <c r="J37" s="298"/>
      <c r="K37" s="298"/>
      <c r="L37" s="298"/>
      <c r="M37" s="11">
        <f t="shared" si="1"/>
        <v>0</v>
      </c>
      <c r="N37" s="12" t="e">
        <f>ROUND(M37*#REF!,1)</f>
        <v>#REF!</v>
      </c>
    </row>
    <row r="38" spans="1:14">
      <c r="A38" s="89" t="s">
        <v>702</v>
      </c>
      <c r="B38" s="76" t="s">
        <v>711</v>
      </c>
      <c r="C38" s="78" t="s">
        <v>673</v>
      </c>
      <c r="D38" s="78">
        <v>7</v>
      </c>
      <c r="E38" s="78">
        <v>2</v>
      </c>
      <c r="F38" s="78">
        <v>1</v>
      </c>
      <c r="G38" s="78">
        <v>1</v>
      </c>
      <c r="H38" s="78">
        <v>1</v>
      </c>
      <c r="I38" s="298"/>
      <c r="J38" s="298"/>
      <c r="K38" s="298"/>
      <c r="L38" s="298"/>
      <c r="M38" s="11">
        <f t="shared" si="1"/>
        <v>0</v>
      </c>
      <c r="N38" s="12" t="e">
        <f>ROUND(M38*#REF!,1)</f>
        <v>#REF!</v>
      </c>
    </row>
    <row r="39" spans="1:14">
      <c r="A39" s="89" t="s">
        <v>702</v>
      </c>
      <c r="B39" s="76" t="s">
        <v>712</v>
      </c>
      <c r="C39" s="78" t="s">
        <v>673</v>
      </c>
      <c r="D39" s="78">
        <v>9</v>
      </c>
      <c r="E39" s="78">
        <v>1</v>
      </c>
      <c r="F39" s="78">
        <v>1</v>
      </c>
      <c r="G39" s="78">
        <v>1</v>
      </c>
      <c r="H39" s="78">
        <v>1</v>
      </c>
      <c r="I39" s="298"/>
      <c r="J39" s="298"/>
      <c r="K39" s="298"/>
      <c r="L39" s="298"/>
      <c r="M39" s="11">
        <f t="shared" si="1"/>
        <v>0</v>
      </c>
      <c r="N39" s="12" t="e">
        <f>ROUND(M39*#REF!,1)</f>
        <v>#REF!</v>
      </c>
    </row>
    <row r="40" spans="1:14">
      <c r="A40" s="89" t="s">
        <v>702</v>
      </c>
      <c r="B40" s="76" t="s">
        <v>713</v>
      </c>
      <c r="C40" s="78" t="s">
        <v>671</v>
      </c>
      <c r="D40" s="78">
        <v>39</v>
      </c>
      <c r="E40" s="78">
        <v>4</v>
      </c>
      <c r="F40" s="78">
        <v>2</v>
      </c>
      <c r="G40" s="78">
        <v>4</v>
      </c>
      <c r="H40" s="78">
        <v>2</v>
      </c>
      <c r="I40" s="298"/>
      <c r="J40" s="298"/>
      <c r="K40" s="298"/>
      <c r="L40" s="298"/>
      <c r="M40" s="11">
        <f t="shared" si="1"/>
        <v>0</v>
      </c>
      <c r="N40" s="12" t="e">
        <f>ROUND(M40*#REF!,1)</f>
        <v>#REF!</v>
      </c>
    </row>
    <row r="41" spans="1:14">
      <c r="A41" s="89" t="s">
        <v>702</v>
      </c>
      <c r="B41" s="76" t="s">
        <v>714</v>
      </c>
      <c r="C41" s="78" t="s">
        <v>673</v>
      </c>
      <c r="D41" s="78">
        <v>8</v>
      </c>
      <c r="E41" s="78">
        <v>2</v>
      </c>
      <c r="F41" s="78">
        <v>1</v>
      </c>
      <c r="G41" s="78">
        <v>2</v>
      </c>
      <c r="H41" s="78">
        <v>1</v>
      </c>
      <c r="I41" s="298"/>
      <c r="J41" s="298"/>
      <c r="K41" s="298"/>
      <c r="L41" s="298"/>
      <c r="M41" s="11">
        <f t="shared" si="1"/>
        <v>0</v>
      </c>
      <c r="N41" s="12" t="e">
        <f>ROUND(M41*#REF!,1)</f>
        <v>#REF!</v>
      </c>
    </row>
    <row r="42" spans="1:14">
      <c r="A42" s="89" t="s">
        <v>702</v>
      </c>
      <c r="B42" s="76" t="s">
        <v>715</v>
      </c>
      <c r="C42" s="78" t="s">
        <v>671</v>
      </c>
      <c r="D42" s="78">
        <v>28</v>
      </c>
      <c r="E42" s="78">
        <v>4</v>
      </c>
      <c r="F42" s="78">
        <v>1</v>
      </c>
      <c r="G42" s="78">
        <v>4</v>
      </c>
      <c r="H42" s="78">
        <v>2</v>
      </c>
      <c r="I42" s="298"/>
      <c r="J42" s="298"/>
      <c r="K42" s="298"/>
      <c r="L42" s="298"/>
      <c r="M42" s="11">
        <f t="shared" si="1"/>
        <v>0</v>
      </c>
      <c r="N42" s="12" t="e">
        <f>ROUND(M42*#REF!,1)</f>
        <v>#REF!</v>
      </c>
    </row>
    <row r="43" spans="1:14">
      <c r="A43" s="89" t="s">
        <v>716</v>
      </c>
      <c r="B43" s="76" t="s">
        <v>717</v>
      </c>
      <c r="C43" s="78" t="s">
        <v>673</v>
      </c>
      <c r="D43" s="78">
        <v>26</v>
      </c>
      <c r="E43" s="78">
        <v>1</v>
      </c>
      <c r="F43" s="78">
        <v>1</v>
      </c>
      <c r="G43" s="78">
        <v>1</v>
      </c>
      <c r="H43" s="78">
        <v>1</v>
      </c>
      <c r="I43" s="298"/>
      <c r="J43" s="298"/>
      <c r="K43" s="298"/>
      <c r="L43" s="298"/>
      <c r="M43" s="11">
        <f t="shared" si="1"/>
        <v>0</v>
      </c>
      <c r="N43" s="12" t="e">
        <f>ROUND(M43*#REF!,1)</f>
        <v>#REF!</v>
      </c>
    </row>
    <row r="44" spans="1:14">
      <c r="A44" s="89" t="s">
        <v>716</v>
      </c>
      <c r="B44" s="76" t="s">
        <v>718</v>
      </c>
      <c r="C44" s="78" t="s">
        <v>673</v>
      </c>
      <c r="D44" s="78">
        <v>1</v>
      </c>
      <c r="E44" s="78">
        <v>1</v>
      </c>
      <c r="F44" s="78">
        <v>1</v>
      </c>
      <c r="G44" s="78">
        <v>1</v>
      </c>
      <c r="H44" s="78">
        <v>0</v>
      </c>
      <c r="I44" s="298"/>
      <c r="J44" s="298"/>
      <c r="K44" s="298"/>
      <c r="L44" s="298"/>
      <c r="M44" s="11">
        <f t="shared" si="1"/>
        <v>0</v>
      </c>
      <c r="N44" s="12" t="e">
        <f>ROUND(M44*#REF!,1)</f>
        <v>#REF!</v>
      </c>
    </row>
    <row r="45" spans="1:14">
      <c r="A45" s="89" t="s">
        <v>716</v>
      </c>
      <c r="B45" s="76" t="s">
        <v>719</v>
      </c>
      <c r="C45" s="78" t="s">
        <v>673</v>
      </c>
      <c r="D45" s="78">
        <v>316</v>
      </c>
      <c r="E45" s="78">
        <v>21</v>
      </c>
      <c r="F45" s="78">
        <v>5</v>
      </c>
      <c r="G45" s="78">
        <v>24</v>
      </c>
      <c r="H45" s="78">
        <v>20</v>
      </c>
      <c r="I45" s="298"/>
      <c r="J45" s="298"/>
      <c r="K45" s="298"/>
      <c r="L45" s="298"/>
      <c r="M45" s="11">
        <f t="shared" si="1"/>
        <v>0</v>
      </c>
      <c r="N45" s="12" t="e">
        <f>ROUND(M45*#REF!,1)</f>
        <v>#REF!</v>
      </c>
    </row>
    <row r="46" spans="1:14">
      <c r="A46" s="89" t="s">
        <v>716</v>
      </c>
      <c r="B46" s="76" t="s">
        <v>720</v>
      </c>
      <c r="C46" s="78" t="s">
        <v>673</v>
      </c>
      <c r="D46" s="78">
        <v>3</v>
      </c>
      <c r="E46" s="78">
        <v>0</v>
      </c>
      <c r="F46" s="78">
        <v>1</v>
      </c>
      <c r="G46" s="78">
        <v>0</v>
      </c>
      <c r="H46" s="78">
        <v>0</v>
      </c>
      <c r="I46" s="298"/>
      <c r="J46" s="298"/>
      <c r="K46" s="298"/>
      <c r="L46" s="298"/>
      <c r="M46" s="11">
        <f t="shared" si="1"/>
        <v>0</v>
      </c>
      <c r="N46" s="12" t="e">
        <f>ROUND(M46*#REF!,1)</f>
        <v>#REF!</v>
      </c>
    </row>
    <row r="47" spans="1:14" ht="25.5">
      <c r="A47" s="89" t="s">
        <v>721</v>
      </c>
      <c r="B47" s="76" t="s">
        <v>722</v>
      </c>
      <c r="C47" s="78" t="s">
        <v>671</v>
      </c>
      <c r="D47" s="78">
        <v>3</v>
      </c>
      <c r="E47" s="78">
        <v>1</v>
      </c>
      <c r="F47" s="78">
        <v>1</v>
      </c>
      <c r="G47" s="78">
        <v>1</v>
      </c>
      <c r="H47" s="78">
        <v>1</v>
      </c>
      <c r="I47" s="298"/>
      <c r="J47" s="298"/>
      <c r="K47" s="298"/>
      <c r="L47" s="298"/>
      <c r="M47" s="11">
        <f t="shared" si="1"/>
        <v>0</v>
      </c>
      <c r="N47" s="12" t="e">
        <f>ROUND(M47*#REF!,1)</f>
        <v>#REF!</v>
      </c>
    </row>
    <row r="48" spans="1:14" ht="25.5">
      <c r="A48" s="89" t="s">
        <v>721</v>
      </c>
      <c r="B48" s="76" t="s">
        <v>723</v>
      </c>
      <c r="C48" s="78" t="s">
        <v>673</v>
      </c>
      <c r="D48" s="78">
        <v>2</v>
      </c>
      <c r="E48" s="78">
        <v>1</v>
      </c>
      <c r="F48" s="78">
        <v>1</v>
      </c>
      <c r="G48" s="78">
        <v>1</v>
      </c>
      <c r="H48" s="78">
        <v>1</v>
      </c>
      <c r="I48" s="298"/>
      <c r="J48" s="298"/>
      <c r="K48" s="298"/>
      <c r="L48" s="298"/>
      <c r="M48" s="11">
        <f t="shared" si="1"/>
        <v>0</v>
      </c>
      <c r="N48" s="12" t="e">
        <f>ROUND(M48*#REF!,1)</f>
        <v>#REF!</v>
      </c>
    </row>
    <row r="49" spans="1:14" ht="25.5">
      <c r="A49" s="89" t="s">
        <v>721</v>
      </c>
      <c r="B49" s="76" t="s">
        <v>724</v>
      </c>
      <c r="C49" s="78" t="s">
        <v>671</v>
      </c>
      <c r="D49" s="78">
        <v>29</v>
      </c>
      <c r="E49" s="78">
        <v>2</v>
      </c>
      <c r="F49" s="78">
        <v>1</v>
      </c>
      <c r="G49" s="78">
        <v>2</v>
      </c>
      <c r="H49" s="78">
        <v>1</v>
      </c>
      <c r="I49" s="298"/>
      <c r="J49" s="298"/>
      <c r="K49" s="298"/>
      <c r="L49" s="298"/>
      <c r="M49" s="11">
        <f t="shared" si="1"/>
        <v>0</v>
      </c>
      <c r="N49" s="12" t="e">
        <f>ROUND(M49*#REF!,1)</f>
        <v>#REF!</v>
      </c>
    </row>
    <row r="50" spans="1:14" ht="25.5">
      <c r="A50" s="89" t="s">
        <v>721</v>
      </c>
      <c r="B50" s="76" t="s">
        <v>725</v>
      </c>
      <c r="C50" s="78" t="s">
        <v>673</v>
      </c>
      <c r="D50" s="78">
        <v>2</v>
      </c>
      <c r="E50" s="78">
        <v>1</v>
      </c>
      <c r="F50" s="78">
        <v>1</v>
      </c>
      <c r="G50" s="78">
        <v>1</v>
      </c>
      <c r="H50" s="78">
        <v>0</v>
      </c>
      <c r="I50" s="298"/>
      <c r="J50" s="298"/>
      <c r="K50" s="298"/>
      <c r="L50" s="298"/>
      <c r="M50" s="11">
        <f t="shared" si="1"/>
        <v>0</v>
      </c>
      <c r="N50" s="12" t="e">
        <f>ROUND(M50*#REF!,1)</f>
        <v>#REF!</v>
      </c>
    </row>
    <row r="51" spans="1:14" ht="25.5">
      <c r="A51" s="89" t="s">
        <v>721</v>
      </c>
      <c r="B51" s="76" t="s">
        <v>726</v>
      </c>
      <c r="C51" s="78" t="s">
        <v>671</v>
      </c>
      <c r="D51" s="78">
        <v>18</v>
      </c>
      <c r="E51" s="78">
        <v>3</v>
      </c>
      <c r="F51" s="78">
        <v>1</v>
      </c>
      <c r="G51" s="78">
        <v>3</v>
      </c>
      <c r="H51" s="78">
        <v>1</v>
      </c>
      <c r="I51" s="298"/>
      <c r="J51" s="298"/>
      <c r="K51" s="298"/>
      <c r="L51" s="298"/>
      <c r="M51" s="11">
        <f t="shared" si="1"/>
        <v>0</v>
      </c>
      <c r="N51" s="12" t="e">
        <f>ROUND(M51*#REF!,1)</f>
        <v>#REF!</v>
      </c>
    </row>
    <row r="52" spans="1:14" ht="25.5">
      <c r="A52" s="89" t="s">
        <v>721</v>
      </c>
      <c r="B52" s="28" t="s">
        <v>1376</v>
      </c>
      <c r="C52" s="78" t="s">
        <v>671</v>
      </c>
      <c r="D52" s="78">
        <v>21</v>
      </c>
      <c r="E52" s="78">
        <v>1</v>
      </c>
      <c r="F52" s="78">
        <v>1</v>
      </c>
      <c r="G52" s="78">
        <v>1</v>
      </c>
      <c r="H52" s="78">
        <v>1</v>
      </c>
      <c r="I52" s="298"/>
      <c r="J52" s="298"/>
      <c r="K52" s="298"/>
      <c r="L52" s="298"/>
      <c r="M52" s="11">
        <f t="shared" si="1"/>
        <v>0</v>
      </c>
      <c r="N52" s="12" t="e">
        <f>ROUND(M52*#REF!,1)</f>
        <v>#REF!</v>
      </c>
    </row>
    <row r="53" spans="1:14" ht="25.5">
      <c r="A53" s="89" t="s">
        <v>721</v>
      </c>
      <c r="B53" s="76" t="s">
        <v>727</v>
      </c>
      <c r="C53" s="78" t="s">
        <v>673</v>
      </c>
      <c r="D53" s="78">
        <v>5</v>
      </c>
      <c r="E53" s="78">
        <v>1</v>
      </c>
      <c r="F53" s="78">
        <v>1</v>
      </c>
      <c r="G53" s="78">
        <v>1</v>
      </c>
      <c r="H53" s="78">
        <v>1</v>
      </c>
      <c r="I53" s="298"/>
      <c r="J53" s="298"/>
      <c r="K53" s="298"/>
      <c r="L53" s="298"/>
      <c r="M53" s="11">
        <f t="shared" si="1"/>
        <v>0</v>
      </c>
      <c r="N53" s="12" t="e">
        <f>ROUND(M53*#REF!,1)</f>
        <v>#REF!</v>
      </c>
    </row>
    <row r="54" spans="1:14" ht="25.5">
      <c r="A54" s="89" t="s">
        <v>721</v>
      </c>
      <c r="B54" s="76" t="s">
        <v>728</v>
      </c>
      <c r="C54" s="78" t="s">
        <v>673</v>
      </c>
      <c r="D54" s="78">
        <v>15</v>
      </c>
      <c r="E54" s="78">
        <v>4</v>
      </c>
      <c r="F54" s="78">
        <v>1</v>
      </c>
      <c r="G54" s="78">
        <v>4</v>
      </c>
      <c r="H54" s="78">
        <v>1</v>
      </c>
      <c r="I54" s="298"/>
      <c r="J54" s="298"/>
      <c r="K54" s="298"/>
      <c r="L54" s="298"/>
      <c r="M54" s="11">
        <f t="shared" si="1"/>
        <v>0</v>
      </c>
      <c r="N54" s="12" t="e">
        <f>ROUND(M54*#REF!,1)</f>
        <v>#REF!</v>
      </c>
    </row>
    <row r="55" spans="1:14" ht="25.5">
      <c r="A55" s="89" t="s">
        <v>721</v>
      </c>
      <c r="B55" s="76" t="s">
        <v>729</v>
      </c>
      <c r="C55" s="78" t="s">
        <v>673</v>
      </c>
      <c r="D55" s="78">
        <v>14</v>
      </c>
      <c r="E55" s="78">
        <v>1</v>
      </c>
      <c r="F55" s="78">
        <v>1</v>
      </c>
      <c r="G55" s="78">
        <v>1</v>
      </c>
      <c r="H55" s="78">
        <v>1</v>
      </c>
      <c r="I55" s="298"/>
      <c r="J55" s="298"/>
      <c r="K55" s="298"/>
      <c r="L55" s="298"/>
      <c r="M55" s="11">
        <f t="shared" si="1"/>
        <v>0</v>
      </c>
      <c r="N55" s="12" t="e">
        <f>ROUND(M55*#REF!,1)</f>
        <v>#REF!</v>
      </c>
    </row>
    <row r="56" spans="1:14" ht="25.5">
      <c r="A56" s="89" t="s">
        <v>721</v>
      </c>
      <c r="B56" s="76" t="s">
        <v>730</v>
      </c>
      <c r="C56" s="78" t="s">
        <v>671</v>
      </c>
      <c r="D56" s="78">
        <v>8</v>
      </c>
      <c r="E56" s="78">
        <v>1</v>
      </c>
      <c r="F56" s="78">
        <v>1</v>
      </c>
      <c r="G56" s="78">
        <v>1</v>
      </c>
      <c r="H56" s="78">
        <v>1</v>
      </c>
      <c r="I56" s="298"/>
      <c r="J56" s="298"/>
      <c r="K56" s="298"/>
      <c r="L56" s="298"/>
      <c r="M56" s="11">
        <f t="shared" si="1"/>
        <v>0</v>
      </c>
      <c r="N56" s="12" t="e">
        <f>ROUND(M56*#REF!,1)</f>
        <v>#REF!</v>
      </c>
    </row>
    <row r="57" spans="1:14" ht="25.5">
      <c r="A57" s="89" t="s">
        <v>721</v>
      </c>
      <c r="B57" s="76" t="s">
        <v>731</v>
      </c>
      <c r="C57" s="78" t="s">
        <v>673</v>
      </c>
      <c r="D57" s="78">
        <v>1</v>
      </c>
      <c r="E57" s="78">
        <v>1</v>
      </c>
      <c r="F57" s="78">
        <v>1</v>
      </c>
      <c r="G57" s="78">
        <v>1</v>
      </c>
      <c r="H57" s="78">
        <v>1</v>
      </c>
      <c r="I57" s="298"/>
      <c r="J57" s="298"/>
      <c r="K57" s="298"/>
      <c r="L57" s="298"/>
      <c r="M57" s="11">
        <f t="shared" si="1"/>
        <v>0</v>
      </c>
      <c r="N57" s="12" t="e">
        <f>ROUND(M57*#REF!,1)</f>
        <v>#REF!</v>
      </c>
    </row>
    <row r="58" spans="1:14" ht="25.5">
      <c r="A58" s="89" t="s">
        <v>721</v>
      </c>
      <c r="B58" s="76" t="s">
        <v>732</v>
      </c>
      <c r="C58" s="78" t="s">
        <v>671</v>
      </c>
      <c r="D58" s="78">
        <v>5</v>
      </c>
      <c r="E58" s="78">
        <v>1</v>
      </c>
      <c r="F58" s="78">
        <v>1</v>
      </c>
      <c r="G58" s="78">
        <v>1</v>
      </c>
      <c r="H58" s="78">
        <v>1</v>
      </c>
      <c r="I58" s="298"/>
      <c r="J58" s="298"/>
      <c r="K58" s="298"/>
      <c r="L58" s="298"/>
      <c r="M58" s="11">
        <f t="shared" si="1"/>
        <v>0</v>
      </c>
      <c r="N58" s="12" t="e">
        <f>ROUND(M58*#REF!,1)</f>
        <v>#REF!</v>
      </c>
    </row>
    <row r="59" spans="1:14" ht="25.5">
      <c r="A59" s="89" t="s">
        <v>721</v>
      </c>
      <c r="B59" s="76" t="s">
        <v>733</v>
      </c>
      <c r="C59" s="78" t="s">
        <v>673</v>
      </c>
      <c r="D59" s="78">
        <v>18</v>
      </c>
      <c r="E59" s="78">
        <v>3</v>
      </c>
      <c r="F59" s="78">
        <v>1</v>
      </c>
      <c r="G59" s="78">
        <v>3</v>
      </c>
      <c r="H59" s="78">
        <v>1</v>
      </c>
      <c r="I59" s="298"/>
      <c r="J59" s="298"/>
      <c r="K59" s="298"/>
      <c r="L59" s="298"/>
      <c r="M59" s="11">
        <f t="shared" si="1"/>
        <v>0</v>
      </c>
      <c r="N59" s="12" t="e">
        <f>ROUND(M59*#REF!,1)</f>
        <v>#REF!</v>
      </c>
    </row>
    <row r="60" spans="1:14" ht="25.5">
      <c r="A60" s="89" t="s">
        <v>721</v>
      </c>
      <c r="B60" s="76" t="s">
        <v>734</v>
      </c>
      <c r="C60" s="78" t="s">
        <v>671</v>
      </c>
      <c r="D60" s="78">
        <v>2</v>
      </c>
      <c r="E60" s="78">
        <v>1</v>
      </c>
      <c r="F60" s="78">
        <v>1</v>
      </c>
      <c r="G60" s="78">
        <v>1</v>
      </c>
      <c r="H60" s="78">
        <v>1</v>
      </c>
      <c r="I60" s="298"/>
      <c r="J60" s="298"/>
      <c r="K60" s="298"/>
      <c r="L60" s="298"/>
      <c r="M60" s="11">
        <f t="shared" si="1"/>
        <v>0</v>
      </c>
      <c r="N60" s="12" t="e">
        <f>ROUND(M60*#REF!,1)</f>
        <v>#REF!</v>
      </c>
    </row>
    <row r="61" spans="1:14" ht="25.5">
      <c r="A61" s="89" t="s">
        <v>721</v>
      </c>
      <c r="B61" s="76" t="s">
        <v>735</v>
      </c>
      <c r="C61" s="78" t="s">
        <v>673</v>
      </c>
      <c r="D61" s="78">
        <v>1</v>
      </c>
      <c r="E61" s="78">
        <v>1</v>
      </c>
      <c r="F61" s="78">
        <v>1</v>
      </c>
      <c r="G61" s="78">
        <v>1</v>
      </c>
      <c r="H61" s="78">
        <v>0</v>
      </c>
      <c r="I61" s="298"/>
      <c r="J61" s="298"/>
      <c r="K61" s="298"/>
      <c r="L61" s="298"/>
      <c r="M61" s="11">
        <f t="shared" si="1"/>
        <v>0</v>
      </c>
      <c r="N61" s="12" t="e">
        <f>ROUND(M61*#REF!,1)</f>
        <v>#REF!</v>
      </c>
    </row>
    <row r="62" spans="1:14" ht="25.5">
      <c r="A62" s="89" t="s">
        <v>721</v>
      </c>
      <c r="B62" s="76" t="s">
        <v>736</v>
      </c>
      <c r="C62" s="78" t="s">
        <v>673</v>
      </c>
      <c r="D62" s="78">
        <v>35</v>
      </c>
      <c r="E62" s="78">
        <v>1</v>
      </c>
      <c r="F62" s="78">
        <v>1</v>
      </c>
      <c r="G62" s="78">
        <v>1</v>
      </c>
      <c r="H62" s="78">
        <v>0</v>
      </c>
      <c r="I62" s="298"/>
      <c r="J62" s="298"/>
      <c r="K62" s="298"/>
      <c r="L62" s="298"/>
      <c r="M62" s="11">
        <f t="shared" si="1"/>
        <v>0</v>
      </c>
      <c r="N62" s="12" t="e">
        <f>ROUND(M62*#REF!,1)</f>
        <v>#REF!</v>
      </c>
    </row>
    <row r="63" spans="1:14" ht="25.5">
      <c r="A63" s="89" t="s">
        <v>721</v>
      </c>
      <c r="B63" s="76" t="s">
        <v>737</v>
      </c>
      <c r="C63" s="78" t="s">
        <v>673</v>
      </c>
      <c r="D63" s="78">
        <v>1</v>
      </c>
      <c r="E63" s="78">
        <v>1</v>
      </c>
      <c r="F63" s="78">
        <v>1</v>
      </c>
      <c r="G63" s="78">
        <v>1</v>
      </c>
      <c r="H63" s="78">
        <v>2</v>
      </c>
      <c r="I63" s="298"/>
      <c r="J63" s="298"/>
      <c r="K63" s="298"/>
      <c r="L63" s="298"/>
      <c r="M63" s="11">
        <f t="shared" si="1"/>
        <v>0</v>
      </c>
      <c r="N63" s="12" t="e">
        <f>ROUND(M63*#REF!,1)</f>
        <v>#REF!</v>
      </c>
    </row>
    <row r="64" spans="1:14" ht="25.5">
      <c r="A64" s="89" t="s">
        <v>738</v>
      </c>
      <c r="B64" s="76" t="s">
        <v>739</v>
      </c>
      <c r="C64" s="78" t="s">
        <v>673</v>
      </c>
      <c r="D64" s="78">
        <v>2</v>
      </c>
      <c r="E64" s="78">
        <v>1</v>
      </c>
      <c r="F64" s="78">
        <v>1</v>
      </c>
      <c r="G64" s="78">
        <v>1</v>
      </c>
      <c r="H64" s="78">
        <v>0</v>
      </c>
      <c r="I64" s="298"/>
      <c r="J64" s="298"/>
      <c r="K64" s="298"/>
      <c r="L64" s="298"/>
      <c r="M64" s="11">
        <f t="shared" si="1"/>
        <v>0</v>
      </c>
      <c r="N64" s="12" t="e">
        <f>ROUND(M64*#REF!,1)</f>
        <v>#REF!</v>
      </c>
    </row>
    <row r="65" spans="1:14" ht="25.5">
      <c r="A65" s="89" t="s">
        <v>738</v>
      </c>
      <c r="B65" s="76" t="s">
        <v>740</v>
      </c>
      <c r="C65" s="78" t="s">
        <v>673</v>
      </c>
      <c r="D65" s="78">
        <v>1</v>
      </c>
      <c r="E65" s="78">
        <v>1</v>
      </c>
      <c r="F65" s="78">
        <v>1</v>
      </c>
      <c r="G65" s="78">
        <v>1</v>
      </c>
      <c r="H65" s="78">
        <v>0</v>
      </c>
      <c r="I65" s="298"/>
      <c r="J65" s="298"/>
      <c r="K65" s="298"/>
      <c r="L65" s="298"/>
      <c r="M65" s="11">
        <f t="shared" si="1"/>
        <v>0</v>
      </c>
      <c r="N65" s="12" t="e">
        <f>ROUND(M65*#REF!,1)</f>
        <v>#REF!</v>
      </c>
    </row>
    <row r="66" spans="1:14" ht="25.5">
      <c r="A66" s="89" t="s">
        <v>738</v>
      </c>
      <c r="B66" s="76" t="s">
        <v>741</v>
      </c>
      <c r="C66" s="78" t="s">
        <v>671</v>
      </c>
      <c r="D66" s="78">
        <v>11</v>
      </c>
      <c r="E66" s="78">
        <v>3</v>
      </c>
      <c r="F66" s="78">
        <v>1</v>
      </c>
      <c r="G66" s="78">
        <v>3</v>
      </c>
      <c r="H66" s="78">
        <v>2</v>
      </c>
      <c r="I66" s="298"/>
      <c r="J66" s="298"/>
      <c r="K66" s="298"/>
      <c r="L66" s="298"/>
      <c r="M66" s="11">
        <f t="shared" si="1"/>
        <v>0</v>
      </c>
      <c r="N66" s="12" t="e">
        <f>ROUND(M66*#REF!,1)</f>
        <v>#REF!</v>
      </c>
    </row>
    <row r="67" spans="1:14" ht="25.5">
      <c r="A67" s="89" t="s">
        <v>738</v>
      </c>
      <c r="B67" s="76" t="s">
        <v>742</v>
      </c>
      <c r="C67" s="78" t="s">
        <v>671</v>
      </c>
      <c r="D67" s="78">
        <v>2</v>
      </c>
      <c r="E67" s="78">
        <v>1</v>
      </c>
      <c r="F67" s="78">
        <v>1</v>
      </c>
      <c r="G67" s="78">
        <v>1</v>
      </c>
      <c r="H67" s="78">
        <v>1</v>
      </c>
      <c r="I67" s="298"/>
      <c r="J67" s="298"/>
      <c r="K67" s="298"/>
      <c r="L67" s="298"/>
      <c r="M67" s="11">
        <f t="shared" si="1"/>
        <v>0</v>
      </c>
      <c r="N67" s="12" t="e">
        <f>ROUND(M67*#REF!,1)</f>
        <v>#REF!</v>
      </c>
    </row>
    <row r="68" spans="1:14" ht="25.5">
      <c r="A68" s="89" t="s">
        <v>738</v>
      </c>
      <c r="B68" s="76" t="s">
        <v>743</v>
      </c>
      <c r="C68" s="78" t="s">
        <v>671</v>
      </c>
      <c r="D68" s="78">
        <v>11</v>
      </c>
      <c r="E68" s="78">
        <v>6</v>
      </c>
      <c r="F68" s="78">
        <v>1</v>
      </c>
      <c r="G68" s="78">
        <v>4</v>
      </c>
      <c r="H68" s="78">
        <v>3</v>
      </c>
      <c r="I68" s="298"/>
      <c r="J68" s="298"/>
      <c r="K68" s="298"/>
      <c r="L68" s="298"/>
      <c r="M68" s="11">
        <f t="shared" ref="M68:M99" si="2">IF(L68="",0,VLOOKUP(L68,$R$2:$S$18,2,FALSE))</f>
        <v>0</v>
      </c>
      <c r="N68" s="12" t="e">
        <f>ROUND(M68*#REF!,1)</f>
        <v>#REF!</v>
      </c>
    </row>
    <row r="69" spans="1:14" ht="25.5">
      <c r="A69" s="89" t="s">
        <v>738</v>
      </c>
      <c r="B69" s="76" t="s">
        <v>744</v>
      </c>
      <c r="C69" s="78" t="s">
        <v>673</v>
      </c>
      <c r="D69" s="78">
        <v>8</v>
      </c>
      <c r="E69" s="78">
        <v>2</v>
      </c>
      <c r="F69" s="78">
        <v>1</v>
      </c>
      <c r="G69" s="78">
        <v>1</v>
      </c>
      <c r="H69" s="78">
        <v>3</v>
      </c>
      <c r="I69" s="298"/>
      <c r="J69" s="298"/>
      <c r="K69" s="298"/>
      <c r="L69" s="298"/>
      <c r="M69" s="11">
        <f t="shared" si="2"/>
        <v>0</v>
      </c>
      <c r="N69" s="12" t="e">
        <f>ROUND(M69*#REF!,1)</f>
        <v>#REF!</v>
      </c>
    </row>
    <row r="70" spans="1:14" ht="25.5">
      <c r="A70" s="89" t="s">
        <v>738</v>
      </c>
      <c r="B70" s="76" t="s">
        <v>745</v>
      </c>
      <c r="C70" s="78" t="s">
        <v>671</v>
      </c>
      <c r="D70" s="78">
        <v>22</v>
      </c>
      <c r="E70" s="78">
        <v>3</v>
      </c>
      <c r="F70" s="78">
        <v>1</v>
      </c>
      <c r="G70" s="78">
        <v>3</v>
      </c>
      <c r="H70" s="78">
        <v>3</v>
      </c>
      <c r="I70" s="298"/>
      <c r="J70" s="298"/>
      <c r="K70" s="298"/>
      <c r="L70" s="298"/>
      <c r="M70" s="11">
        <f t="shared" si="2"/>
        <v>0</v>
      </c>
      <c r="N70" s="12" t="e">
        <f>ROUND(M70*#REF!,1)</f>
        <v>#REF!</v>
      </c>
    </row>
    <row r="71" spans="1:14" ht="25.5">
      <c r="A71" s="89" t="s">
        <v>738</v>
      </c>
      <c r="B71" s="76" t="s">
        <v>746</v>
      </c>
      <c r="C71" s="78" t="s">
        <v>673</v>
      </c>
      <c r="D71" s="78">
        <v>10</v>
      </c>
      <c r="E71" s="78">
        <v>1</v>
      </c>
      <c r="F71" s="78">
        <v>1</v>
      </c>
      <c r="G71" s="78">
        <v>1</v>
      </c>
      <c r="H71" s="78">
        <v>3</v>
      </c>
      <c r="I71" s="298"/>
      <c r="J71" s="298"/>
      <c r="K71" s="298"/>
      <c r="L71" s="298"/>
      <c r="M71" s="11">
        <f t="shared" si="2"/>
        <v>0</v>
      </c>
      <c r="N71" s="12" t="e">
        <f>ROUND(M71*#REF!,1)</f>
        <v>#REF!</v>
      </c>
    </row>
    <row r="72" spans="1:14" ht="25.5">
      <c r="A72" s="89" t="s">
        <v>738</v>
      </c>
      <c r="B72" s="76" t="s">
        <v>747</v>
      </c>
      <c r="C72" s="78" t="s">
        <v>673</v>
      </c>
      <c r="D72" s="78">
        <v>1</v>
      </c>
      <c r="E72" s="78">
        <v>1</v>
      </c>
      <c r="F72" s="78">
        <v>0</v>
      </c>
      <c r="G72" s="78">
        <v>1</v>
      </c>
      <c r="H72" s="78">
        <v>2</v>
      </c>
      <c r="I72" s="298"/>
      <c r="J72" s="298"/>
      <c r="K72" s="298"/>
      <c r="L72" s="298"/>
      <c r="M72" s="11">
        <f t="shared" si="2"/>
        <v>0</v>
      </c>
      <c r="N72" s="12" t="e">
        <f>ROUND(M72*#REF!,1)</f>
        <v>#REF!</v>
      </c>
    </row>
    <row r="73" spans="1:14" ht="25.5">
      <c r="A73" s="89" t="s">
        <v>738</v>
      </c>
      <c r="B73" s="76" t="s">
        <v>748</v>
      </c>
      <c r="C73" s="78" t="s">
        <v>673</v>
      </c>
      <c r="D73" s="78">
        <v>4</v>
      </c>
      <c r="E73" s="78">
        <v>3</v>
      </c>
      <c r="F73" s="78">
        <v>1</v>
      </c>
      <c r="G73" s="78">
        <v>3</v>
      </c>
      <c r="H73" s="78">
        <v>1</v>
      </c>
      <c r="I73" s="298"/>
      <c r="J73" s="298"/>
      <c r="K73" s="298"/>
      <c r="L73" s="298"/>
      <c r="M73" s="11">
        <f t="shared" si="2"/>
        <v>0</v>
      </c>
      <c r="N73" s="12" t="e">
        <f>ROUND(M73*#REF!,1)</f>
        <v>#REF!</v>
      </c>
    </row>
    <row r="74" spans="1:14" ht="25.5">
      <c r="A74" s="89" t="s">
        <v>738</v>
      </c>
      <c r="B74" s="76" t="s">
        <v>749</v>
      </c>
      <c r="C74" s="78" t="s">
        <v>673</v>
      </c>
      <c r="D74" s="78">
        <v>3</v>
      </c>
      <c r="E74" s="78">
        <v>2</v>
      </c>
      <c r="F74" s="78">
        <v>0</v>
      </c>
      <c r="G74" s="78">
        <v>2</v>
      </c>
      <c r="H74" s="78">
        <v>1</v>
      </c>
      <c r="I74" s="298"/>
      <c r="J74" s="298"/>
      <c r="K74" s="298"/>
      <c r="L74" s="298"/>
      <c r="M74" s="11">
        <f t="shared" si="2"/>
        <v>0</v>
      </c>
      <c r="N74" s="12" t="e">
        <f>ROUND(M74*#REF!,1)</f>
        <v>#REF!</v>
      </c>
    </row>
    <row r="75" spans="1:14" ht="25.5">
      <c r="A75" s="89" t="s">
        <v>738</v>
      </c>
      <c r="B75" s="76" t="s">
        <v>750</v>
      </c>
      <c r="C75" s="78" t="s">
        <v>671</v>
      </c>
      <c r="D75" s="78">
        <v>16</v>
      </c>
      <c r="E75" s="78">
        <v>1</v>
      </c>
      <c r="F75" s="78">
        <v>1</v>
      </c>
      <c r="G75" s="78">
        <v>1</v>
      </c>
      <c r="H75" s="78">
        <v>1</v>
      </c>
      <c r="I75" s="298"/>
      <c r="J75" s="298"/>
      <c r="K75" s="298"/>
      <c r="L75" s="298"/>
      <c r="M75" s="11">
        <f t="shared" si="2"/>
        <v>0</v>
      </c>
      <c r="N75" s="12" t="e">
        <f>ROUND(M75*#REF!,1)</f>
        <v>#REF!</v>
      </c>
    </row>
    <row r="76" spans="1:14" ht="25.5">
      <c r="A76" s="89" t="s">
        <v>738</v>
      </c>
      <c r="B76" s="76" t="s">
        <v>751</v>
      </c>
      <c r="C76" s="78" t="s">
        <v>673</v>
      </c>
      <c r="D76" s="78">
        <v>7</v>
      </c>
      <c r="E76" s="78">
        <v>4</v>
      </c>
      <c r="F76" s="78">
        <v>1</v>
      </c>
      <c r="G76" s="78">
        <v>4</v>
      </c>
      <c r="H76" s="78">
        <v>3</v>
      </c>
      <c r="I76" s="298"/>
      <c r="J76" s="298"/>
      <c r="K76" s="298"/>
      <c r="L76" s="298"/>
      <c r="M76" s="11">
        <f t="shared" si="2"/>
        <v>0</v>
      </c>
      <c r="N76" s="12" t="e">
        <f>ROUND(M76*#REF!,1)</f>
        <v>#REF!</v>
      </c>
    </row>
    <row r="77" spans="1:14" ht="25.5">
      <c r="A77" s="89" t="s">
        <v>738</v>
      </c>
      <c r="B77" s="76" t="s">
        <v>752</v>
      </c>
      <c r="C77" s="78" t="s">
        <v>671</v>
      </c>
      <c r="D77" s="78">
        <v>21</v>
      </c>
      <c r="E77" s="78">
        <v>4</v>
      </c>
      <c r="F77" s="78">
        <v>1</v>
      </c>
      <c r="G77" s="78">
        <v>4</v>
      </c>
      <c r="H77" s="78">
        <v>3</v>
      </c>
      <c r="I77" s="298"/>
      <c r="J77" s="298"/>
      <c r="K77" s="298"/>
      <c r="L77" s="298"/>
      <c r="M77" s="11">
        <f t="shared" si="2"/>
        <v>0</v>
      </c>
      <c r="N77" s="12" t="e">
        <f>ROUND(M77*#REF!,1)</f>
        <v>#REF!</v>
      </c>
    </row>
    <row r="78" spans="1:14" ht="25.5">
      <c r="A78" s="89" t="s">
        <v>738</v>
      </c>
      <c r="B78" s="76" t="s">
        <v>753</v>
      </c>
      <c r="C78" s="78" t="s">
        <v>671</v>
      </c>
      <c r="D78" s="78">
        <v>24</v>
      </c>
      <c r="E78" s="78">
        <v>2</v>
      </c>
      <c r="F78" s="78">
        <v>1</v>
      </c>
      <c r="G78" s="78">
        <v>2</v>
      </c>
      <c r="H78" s="78">
        <v>1</v>
      </c>
      <c r="I78" s="298"/>
      <c r="J78" s="298"/>
      <c r="K78" s="298"/>
      <c r="L78" s="298"/>
      <c r="M78" s="11">
        <f t="shared" si="2"/>
        <v>0</v>
      </c>
      <c r="N78" s="12" t="e">
        <f>ROUND(M78*#REF!,1)</f>
        <v>#REF!</v>
      </c>
    </row>
    <row r="79" spans="1:14" ht="25.5">
      <c r="A79" s="89" t="s">
        <v>738</v>
      </c>
      <c r="B79" s="76" t="s">
        <v>754</v>
      </c>
      <c r="C79" s="78" t="s">
        <v>673</v>
      </c>
      <c r="D79" s="78">
        <v>25</v>
      </c>
      <c r="E79" s="78">
        <v>4</v>
      </c>
      <c r="F79" s="78">
        <v>1</v>
      </c>
      <c r="G79" s="78">
        <v>4</v>
      </c>
      <c r="H79" s="78">
        <v>3</v>
      </c>
      <c r="I79" s="298"/>
      <c r="J79" s="298"/>
      <c r="K79" s="298"/>
      <c r="L79" s="298"/>
      <c r="M79" s="11">
        <f t="shared" si="2"/>
        <v>0</v>
      </c>
      <c r="N79" s="12" t="e">
        <f>ROUND(M79*#REF!,1)</f>
        <v>#REF!</v>
      </c>
    </row>
    <row r="80" spans="1:14" ht="25.5">
      <c r="A80" s="89" t="s">
        <v>738</v>
      </c>
      <c r="B80" s="76" t="s">
        <v>755</v>
      </c>
      <c r="C80" s="78" t="s">
        <v>671</v>
      </c>
      <c r="D80" s="78">
        <v>272</v>
      </c>
      <c r="E80" s="78">
        <v>42</v>
      </c>
      <c r="F80" s="78">
        <v>2</v>
      </c>
      <c r="G80" s="78">
        <v>55</v>
      </c>
      <c r="H80" s="78">
        <v>43</v>
      </c>
      <c r="I80" s="298"/>
      <c r="J80" s="298"/>
      <c r="K80" s="298"/>
      <c r="L80" s="298"/>
      <c r="M80" s="11">
        <f t="shared" si="2"/>
        <v>0</v>
      </c>
      <c r="N80" s="12" t="e">
        <f>ROUND(M80*#REF!,1)</f>
        <v>#REF!</v>
      </c>
    </row>
    <row r="81" spans="1:14" ht="25.5">
      <c r="A81" s="89" t="s">
        <v>738</v>
      </c>
      <c r="B81" s="76" t="s">
        <v>756</v>
      </c>
      <c r="C81" s="78" t="s">
        <v>673</v>
      </c>
      <c r="D81" s="78">
        <v>2</v>
      </c>
      <c r="E81" s="78">
        <v>1</v>
      </c>
      <c r="F81" s="78">
        <v>1</v>
      </c>
      <c r="G81" s="78">
        <v>1</v>
      </c>
      <c r="H81" s="78">
        <v>6</v>
      </c>
      <c r="I81" s="298"/>
      <c r="J81" s="298"/>
      <c r="K81" s="298"/>
      <c r="L81" s="298"/>
      <c r="M81" s="11">
        <f t="shared" si="2"/>
        <v>0</v>
      </c>
      <c r="N81" s="12" t="e">
        <f>ROUND(M81*#REF!,1)</f>
        <v>#REF!</v>
      </c>
    </row>
    <row r="82" spans="1:14" ht="25.5">
      <c r="A82" s="89" t="s">
        <v>738</v>
      </c>
      <c r="B82" s="76" t="s">
        <v>757</v>
      </c>
      <c r="C82" s="78" t="s">
        <v>671</v>
      </c>
      <c r="D82" s="78">
        <v>4</v>
      </c>
      <c r="E82" s="78">
        <v>1</v>
      </c>
      <c r="F82" s="78">
        <v>1</v>
      </c>
      <c r="G82" s="78">
        <v>1</v>
      </c>
      <c r="H82" s="78">
        <v>1</v>
      </c>
      <c r="I82" s="298"/>
      <c r="J82" s="298"/>
      <c r="K82" s="298"/>
      <c r="L82" s="298"/>
      <c r="M82" s="11">
        <f t="shared" si="2"/>
        <v>0</v>
      </c>
      <c r="N82" s="12" t="e">
        <f>ROUND(M82*#REF!,1)</f>
        <v>#REF!</v>
      </c>
    </row>
    <row r="83" spans="1:14" ht="25.5">
      <c r="A83" s="89" t="s">
        <v>738</v>
      </c>
      <c r="B83" s="76" t="s">
        <v>758</v>
      </c>
      <c r="C83" s="78" t="s">
        <v>673</v>
      </c>
      <c r="D83" s="78">
        <v>2</v>
      </c>
      <c r="E83" s="78">
        <v>1</v>
      </c>
      <c r="F83" s="78">
        <v>2</v>
      </c>
      <c r="G83" s="78">
        <v>1</v>
      </c>
      <c r="H83" s="78">
        <v>0</v>
      </c>
      <c r="I83" s="298"/>
      <c r="J83" s="298"/>
      <c r="K83" s="298"/>
      <c r="L83" s="298"/>
      <c r="M83" s="11">
        <f t="shared" si="2"/>
        <v>0</v>
      </c>
      <c r="N83" s="12" t="e">
        <f>ROUND(M83*#REF!,1)</f>
        <v>#REF!</v>
      </c>
    </row>
    <row r="84" spans="1:14">
      <c r="A84" s="89" t="s">
        <v>759</v>
      </c>
      <c r="B84" s="76" t="s">
        <v>760</v>
      </c>
      <c r="C84" s="78" t="s">
        <v>673</v>
      </c>
      <c r="D84" s="78">
        <v>1</v>
      </c>
      <c r="E84" s="78">
        <v>0</v>
      </c>
      <c r="F84" s="78">
        <v>1</v>
      </c>
      <c r="G84" s="78">
        <v>0</v>
      </c>
      <c r="H84" s="78">
        <v>0</v>
      </c>
      <c r="I84" s="298"/>
      <c r="J84" s="298"/>
      <c r="K84" s="298"/>
      <c r="L84" s="298"/>
      <c r="M84" s="11">
        <f t="shared" si="2"/>
        <v>0</v>
      </c>
      <c r="N84" s="12" t="e">
        <f>ROUND(M84*#REF!,1)</f>
        <v>#REF!</v>
      </c>
    </row>
    <row r="85" spans="1:14">
      <c r="A85" s="89" t="s">
        <v>759</v>
      </c>
      <c r="B85" s="76" t="s">
        <v>761</v>
      </c>
      <c r="C85" s="78" t="s">
        <v>671</v>
      </c>
      <c r="D85" s="78">
        <v>32</v>
      </c>
      <c r="E85" s="78">
        <v>3</v>
      </c>
      <c r="F85" s="78">
        <v>1</v>
      </c>
      <c r="G85" s="78">
        <v>3</v>
      </c>
      <c r="H85" s="78">
        <v>2</v>
      </c>
      <c r="I85" s="298"/>
      <c r="J85" s="298"/>
      <c r="K85" s="298"/>
      <c r="L85" s="298"/>
      <c r="M85" s="11">
        <f t="shared" si="2"/>
        <v>0</v>
      </c>
      <c r="N85" s="12" t="e">
        <f>ROUND(M85*#REF!,1)</f>
        <v>#REF!</v>
      </c>
    </row>
    <row r="86" spans="1:14">
      <c r="A86" s="89" t="s">
        <v>762</v>
      </c>
      <c r="B86" s="76" t="s">
        <v>763</v>
      </c>
      <c r="C86" s="78" t="s">
        <v>673</v>
      </c>
      <c r="D86" s="78">
        <v>1</v>
      </c>
      <c r="E86" s="78">
        <v>0</v>
      </c>
      <c r="F86" s="78">
        <v>1</v>
      </c>
      <c r="G86" s="78">
        <v>0</v>
      </c>
      <c r="H86" s="78">
        <v>0</v>
      </c>
      <c r="I86" s="298"/>
      <c r="J86" s="298"/>
      <c r="K86" s="298"/>
      <c r="L86" s="298"/>
      <c r="M86" s="11">
        <f t="shared" si="2"/>
        <v>0</v>
      </c>
      <c r="N86" s="12" t="e">
        <f>ROUND(M86*#REF!,1)</f>
        <v>#REF!</v>
      </c>
    </row>
    <row r="87" spans="1:14">
      <c r="A87" s="89" t="s">
        <v>759</v>
      </c>
      <c r="B87" s="76" t="s">
        <v>764</v>
      </c>
      <c r="C87" s="78" t="s">
        <v>673</v>
      </c>
      <c r="D87" s="78">
        <v>7</v>
      </c>
      <c r="E87" s="78">
        <v>1</v>
      </c>
      <c r="F87" s="78">
        <v>1</v>
      </c>
      <c r="G87" s="78">
        <v>0</v>
      </c>
      <c r="H87" s="78">
        <v>0</v>
      </c>
      <c r="I87" s="298"/>
      <c r="J87" s="298"/>
      <c r="K87" s="298"/>
      <c r="L87" s="298"/>
      <c r="M87" s="11">
        <f t="shared" si="2"/>
        <v>0</v>
      </c>
      <c r="N87" s="12" t="e">
        <f>ROUND(M87*#REF!,1)</f>
        <v>#REF!</v>
      </c>
    </row>
    <row r="88" spans="1:14">
      <c r="A88" s="89" t="s">
        <v>759</v>
      </c>
      <c r="B88" s="76" t="s">
        <v>765</v>
      </c>
      <c r="C88" s="78" t="s">
        <v>673</v>
      </c>
      <c r="D88" s="78">
        <v>18</v>
      </c>
      <c r="E88" s="78">
        <v>1</v>
      </c>
      <c r="F88" s="78">
        <v>1</v>
      </c>
      <c r="G88" s="78">
        <v>1</v>
      </c>
      <c r="H88" s="78">
        <v>1</v>
      </c>
      <c r="I88" s="298"/>
      <c r="J88" s="298"/>
      <c r="K88" s="298"/>
      <c r="L88" s="298"/>
      <c r="M88" s="11">
        <f t="shared" si="2"/>
        <v>0</v>
      </c>
      <c r="N88" s="12" t="e">
        <f>ROUND(M88*#REF!,1)</f>
        <v>#REF!</v>
      </c>
    </row>
    <row r="89" spans="1:14">
      <c r="A89" s="89" t="s">
        <v>766</v>
      </c>
      <c r="B89" s="76" t="s">
        <v>767</v>
      </c>
      <c r="C89" s="78" t="s">
        <v>673</v>
      </c>
      <c r="D89" s="78">
        <v>4</v>
      </c>
      <c r="E89" s="78">
        <v>1</v>
      </c>
      <c r="F89" s="78">
        <v>1</v>
      </c>
      <c r="G89" s="78">
        <v>1</v>
      </c>
      <c r="H89" s="78">
        <v>1</v>
      </c>
      <c r="I89" s="298"/>
      <c r="J89" s="298"/>
      <c r="K89" s="298"/>
      <c r="L89" s="298"/>
      <c r="M89" s="11">
        <f t="shared" si="2"/>
        <v>0</v>
      </c>
      <c r="N89" s="12" t="e">
        <f>ROUND(M89*#REF!,1)</f>
        <v>#REF!</v>
      </c>
    </row>
    <row r="90" spans="1:14">
      <c r="A90" s="89" t="s">
        <v>766</v>
      </c>
      <c r="B90" s="76" t="s">
        <v>768</v>
      </c>
      <c r="C90" s="78" t="s">
        <v>671</v>
      </c>
      <c r="D90" s="78">
        <v>19</v>
      </c>
      <c r="E90" s="78">
        <v>3</v>
      </c>
      <c r="F90" s="78">
        <v>1</v>
      </c>
      <c r="G90" s="78">
        <v>3</v>
      </c>
      <c r="H90" s="78">
        <v>1</v>
      </c>
      <c r="I90" s="298"/>
      <c r="J90" s="298"/>
      <c r="K90" s="298"/>
      <c r="L90" s="298"/>
      <c r="M90" s="11">
        <f t="shared" si="2"/>
        <v>0</v>
      </c>
      <c r="N90" s="12" t="e">
        <f>ROUND(M90*#REF!,1)</f>
        <v>#REF!</v>
      </c>
    </row>
    <row r="91" spans="1:14">
      <c r="A91" s="89" t="s">
        <v>766</v>
      </c>
      <c r="B91" s="76" t="s">
        <v>769</v>
      </c>
      <c r="C91" s="78" t="s">
        <v>671</v>
      </c>
      <c r="D91" s="78">
        <v>9</v>
      </c>
      <c r="E91" s="78">
        <v>1</v>
      </c>
      <c r="F91" s="78">
        <v>1</v>
      </c>
      <c r="G91" s="78">
        <v>1</v>
      </c>
      <c r="H91" s="78">
        <v>1</v>
      </c>
      <c r="I91" s="298"/>
      <c r="J91" s="298"/>
      <c r="K91" s="298"/>
      <c r="L91" s="298"/>
      <c r="M91" s="11">
        <f t="shared" si="2"/>
        <v>0</v>
      </c>
      <c r="N91" s="12" t="e">
        <f>ROUND(M91*#REF!,1)</f>
        <v>#REF!</v>
      </c>
    </row>
    <row r="92" spans="1:14">
      <c r="A92" s="89" t="s">
        <v>766</v>
      </c>
      <c r="B92" s="76" t="s">
        <v>770</v>
      </c>
      <c r="C92" s="78" t="s">
        <v>671</v>
      </c>
      <c r="D92" s="78">
        <v>7</v>
      </c>
      <c r="E92" s="78">
        <v>2</v>
      </c>
      <c r="F92" s="78">
        <v>1</v>
      </c>
      <c r="G92" s="78">
        <v>2</v>
      </c>
      <c r="H92" s="78">
        <v>1</v>
      </c>
      <c r="I92" s="298"/>
      <c r="J92" s="298"/>
      <c r="K92" s="298"/>
      <c r="L92" s="298"/>
      <c r="M92" s="11">
        <f t="shared" si="2"/>
        <v>0</v>
      </c>
      <c r="N92" s="12" t="e">
        <f>ROUND(M92*#REF!,1)</f>
        <v>#REF!</v>
      </c>
    </row>
    <row r="93" spans="1:14">
      <c r="A93" s="89" t="s">
        <v>766</v>
      </c>
      <c r="B93" s="76" t="s">
        <v>771</v>
      </c>
      <c r="C93" s="78" t="s">
        <v>671</v>
      </c>
      <c r="D93" s="78">
        <v>23</v>
      </c>
      <c r="E93" s="78">
        <v>4</v>
      </c>
      <c r="F93" s="78">
        <v>1</v>
      </c>
      <c r="G93" s="78">
        <v>4</v>
      </c>
      <c r="H93" s="78">
        <v>1</v>
      </c>
      <c r="I93" s="298"/>
      <c r="J93" s="298"/>
      <c r="K93" s="298"/>
      <c r="L93" s="298"/>
      <c r="M93" s="11">
        <f t="shared" si="2"/>
        <v>0</v>
      </c>
      <c r="N93" s="12" t="e">
        <f>ROUND(M93*#REF!,1)</f>
        <v>#REF!</v>
      </c>
    </row>
    <row r="94" spans="1:14">
      <c r="A94" s="89" t="s">
        <v>766</v>
      </c>
      <c r="B94" s="76" t="s">
        <v>772</v>
      </c>
      <c r="C94" s="78" t="s">
        <v>673</v>
      </c>
      <c r="D94" s="78">
        <v>18</v>
      </c>
      <c r="E94" s="78">
        <v>3</v>
      </c>
      <c r="F94" s="78">
        <v>1</v>
      </c>
      <c r="G94" s="78">
        <v>3</v>
      </c>
      <c r="H94" s="78">
        <v>2</v>
      </c>
      <c r="I94" s="298"/>
      <c r="J94" s="298"/>
      <c r="K94" s="298"/>
      <c r="L94" s="298"/>
      <c r="M94" s="11">
        <f t="shared" si="2"/>
        <v>0</v>
      </c>
      <c r="N94" s="12" t="e">
        <f>ROUND(M94*#REF!,1)</f>
        <v>#REF!</v>
      </c>
    </row>
    <row r="95" spans="1:14">
      <c r="A95" s="89" t="s">
        <v>766</v>
      </c>
      <c r="B95" s="76" t="s">
        <v>773</v>
      </c>
      <c r="C95" s="78" t="s">
        <v>671</v>
      </c>
      <c r="D95" s="78">
        <v>15</v>
      </c>
      <c r="E95" s="78">
        <v>1</v>
      </c>
      <c r="F95" s="78">
        <v>1</v>
      </c>
      <c r="G95" s="78">
        <v>1</v>
      </c>
      <c r="H95" s="78">
        <v>1</v>
      </c>
      <c r="I95" s="298"/>
      <c r="J95" s="298"/>
      <c r="K95" s="298"/>
      <c r="L95" s="298"/>
      <c r="M95" s="11">
        <f t="shared" si="2"/>
        <v>0</v>
      </c>
      <c r="N95" s="12" t="e">
        <f>ROUND(M95*#REF!,1)</f>
        <v>#REF!</v>
      </c>
    </row>
    <row r="96" spans="1:14">
      <c r="A96" s="89" t="s">
        <v>766</v>
      </c>
      <c r="B96" s="76" t="s">
        <v>774</v>
      </c>
      <c r="C96" s="78" t="s">
        <v>671</v>
      </c>
      <c r="D96" s="78">
        <v>4</v>
      </c>
      <c r="E96" s="78">
        <v>3</v>
      </c>
      <c r="F96" s="78">
        <v>1</v>
      </c>
      <c r="G96" s="78">
        <v>3</v>
      </c>
      <c r="H96" s="78">
        <v>7</v>
      </c>
      <c r="I96" s="298"/>
      <c r="J96" s="298"/>
      <c r="K96" s="298"/>
      <c r="L96" s="298"/>
      <c r="M96" s="11">
        <f t="shared" si="2"/>
        <v>0</v>
      </c>
      <c r="N96" s="12" t="e">
        <f>ROUND(M96*#REF!,1)</f>
        <v>#REF!</v>
      </c>
    </row>
    <row r="97" spans="1:14">
      <c r="A97" s="89" t="s">
        <v>766</v>
      </c>
      <c r="B97" s="76" t="s">
        <v>775</v>
      </c>
      <c r="C97" s="78" t="s">
        <v>673</v>
      </c>
      <c r="D97" s="78">
        <v>13</v>
      </c>
      <c r="E97" s="78">
        <v>3</v>
      </c>
      <c r="F97" s="78">
        <v>1</v>
      </c>
      <c r="G97" s="78">
        <v>3</v>
      </c>
      <c r="H97" s="78">
        <v>3</v>
      </c>
      <c r="I97" s="298"/>
      <c r="J97" s="298"/>
      <c r="K97" s="298"/>
      <c r="L97" s="298"/>
      <c r="M97" s="11">
        <f t="shared" si="2"/>
        <v>0</v>
      </c>
      <c r="N97" s="12" t="e">
        <f>ROUND(M97*#REF!,1)</f>
        <v>#REF!</v>
      </c>
    </row>
    <row r="98" spans="1:14">
      <c r="A98" s="89" t="s">
        <v>766</v>
      </c>
      <c r="B98" s="76" t="s">
        <v>776</v>
      </c>
      <c r="C98" s="78" t="s">
        <v>673</v>
      </c>
      <c r="D98" s="78">
        <v>8</v>
      </c>
      <c r="E98" s="78">
        <v>1</v>
      </c>
      <c r="F98" s="78">
        <v>1</v>
      </c>
      <c r="G98" s="78">
        <v>1</v>
      </c>
      <c r="H98" s="78">
        <v>1</v>
      </c>
      <c r="I98" s="298"/>
      <c r="J98" s="298"/>
      <c r="K98" s="298"/>
      <c r="L98" s="298"/>
      <c r="M98" s="11">
        <f t="shared" si="2"/>
        <v>0</v>
      </c>
      <c r="N98" s="12" t="e">
        <f>ROUND(M98*#REF!,1)</f>
        <v>#REF!</v>
      </c>
    </row>
    <row r="99" spans="1:14">
      <c r="A99" s="89" t="s">
        <v>777</v>
      </c>
      <c r="B99" s="76" t="s">
        <v>778</v>
      </c>
      <c r="C99" s="78" t="s">
        <v>671</v>
      </c>
      <c r="D99" s="78">
        <v>1</v>
      </c>
      <c r="E99" s="78">
        <v>1</v>
      </c>
      <c r="F99" s="78">
        <v>1</v>
      </c>
      <c r="G99" s="78">
        <v>1</v>
      </c>
      <c r="H99" s="78">
        <v>1</v>
      </c>
      <c r="I99" s="298"/>
      <c r="J99" s="298"/>
      <c r="K99" s="298"/>
      <c r="L99" s="298"/>
      <c r="M99" s="11">
        <f t="shared" si="2"/>
        <v>0</v>
      </c>
      <c r="N99" s="12" t="e">
        <f>ROUND(M99*#REF!,1)</f>
        <v>#REF!</v>
      </c>
    </row>
    <row r="100" spans="1:14">
      <c r="A100" s="89" t="s">
        <v>777</v>
      </c>
      <c r="B100" s="76" t="s">
        <v>779</v>
      </c>
      <c r="C100" s="78" t="s">
        <v>673</v>
      </c>
      <c r="D100" s="78">
        <v>4</v>
      </c>
      <c r="E100" s="78">
        <v>2</v>
      </c>
      <c r="F100" s="78">
        <v>1</v>
      </c>
      <c r="G100" s="78">
        <v>2</v>
      </c>
      <c r="H100" s="78">
        <v>1</v>
      </c>
      <c r="I100" s="298"/>
      <c r="J100" s="298"/>
      <c r="K100" s="298"/>
      <c r="L100" s="298"/>
      <c r="M100" s="11">
        <f t="shared" ref="M100:M107" si="3">IF(L100="",0,VLOOKUP(L100,$R$2:$S$18,2,FALSE))</f>
        <v>0</v>
      </c>
      <c r="N100" s="12" t="e">
        <f>ROUND(M100*#REF!,1)</f>
        <v>#REF!</v>
      </c>
    </row>
    <row r="101" spans="1:14">
      <c r="A101" s="89" t="s">
        <v>777</v>
      </c>
      <c r="B101" s="76" t="s">
        <v>780</v>
      </c>
      <c r="C101" s="78" t="s">
        <v>671</v>
      </c>
      <c r="D101" s="78">
        <v>12</v>
      </c>
      <c r="E101" s="78">
        <v>1</v>
      </c>
      <c r="F101" s="78">
        <v>1</v>
      </c>
      <c r="G101" s="78">
        <v>1</v>
      </c>
      <c r="H101" s="78">
        <v>0</v>
      </c>
      <c r="I101" s="298"/>
      <c r="J101" s="298"/>
      <c r="K101" s="298"/>
      <c r="L101" s="298"/>
      <c r="M101" s="11">
        <f t="shared" si="3"/>
        <v>0</v>
      </c>
      <c r="N101" s="12" t="e">
        <f>ROUND(M101*#REF!,1)</f>
        <v>#REF!</v>
      </c>
    </row>
    <row r="102" spans="1:14">
      <c r="A102" s="89" t="s">
        <v>777</v>
      </c>
      <c r="B102" s="76" t="s">
        <v>781</v>
      </c>
      <c r="C102" s="78" t="s">
        <v>671</v>
      </c>
      <c r="D102" s="78">
        <v>2</v>
      </c>
      <c r="E102" s="78">
        <v>1</v>
      </c>
      <c r="F102" s="78">
        <v>1</v>
      </c>
      <c r="G102" s="78">
        <v>1</v>
      </c>
      <c r="H102" s="78">
        <v>0</v>
      </c>
      <c r="I102" s="298"/>
      <c r="J102" s="298"/>
      <c r="K102" s="298"/>
      <c r="L102" s="298"/>
      <c r="M102" s="11">
        <f t="shared" si="3"/>
        <v>0</v>
      </c>
      <c r="N102" s="12" t="e">
        <f>ROUND(M102*#REF!,1)</f>
        <v>#REF!</v>
      </c>
    </row>
    <row r="103" spans="1:14">
      <c r="A103" s="89" t="s">
        <v>777</v>
      </c>
      <c r="B103" s="76" t="s">
        <v>782</v>
      </c>
      <c r="C103" s="78" t="s">
        <v>673</v>
      </c>
      <c r="D103" s="78">
        <v>14</v>
      </c>
      <c r="E103" s="78">
        <v>1</v>
      </c>
      <c r="F103" s="78">
        <v>1</v>
      </c>
      <c r="G103" s="78">
        <v>1</v>
      </c>
      <c r="H103" s="78">
        <v>2</v>
      </c>
      <c r="I103" s="298"/>
      <c r="J103" s="298"/>
      <c r="K103" s="298"/>
      <c r="L103" s="298"/>
      <c r="M103" s="11">
        <f t="shared" si="3"/>
        <v>0</v>
      </c>
      <c r="N103" s="12" t="e">
        <f>ROUND(M103*#REF!,1)</f>
        <v>#REF!</v>
      </c>
    </row>
    <row r="104" spans="1:14">
      <c r="A104" s="89" t="s">
        <v>783</v>
      </c>
      <c r="B104" s="76" t="s">
        <v>784</v>
      </c>
      <c r="C104" s="78" t="s">
        <v>673</v>
      </c>
      <c r="D104" s="78">
        <v>9</v>
      </c>
      <c r="E104" s="78">
        <v>1</v>
      </c>
      <c r="F104" s="78">
        <v>1</v>
      </c>
      <c r="G104" s="78">
        <v>1</v>
      </c>
      <c r="H104" s="78">
        <v>1</v>
      </c>
      <c r="I104" s="298"/>
      <c r="J104" s="298"/>
      <c r="K104" s="298"/>
      <c r="L104" s="298"/>
      <c r="M104" s="11">
        <f t="shared" si="3"/>
        <v>0</v>
      </c>
      <c r="N104" s="12" t="e">
        <f>ROUND(M104*#REF!,1)</f>
        <v>#REF!</v>
      </c>
    </row>
    <row r="105" spans="1:14">
      <c r="A105" s="89" t="s">
        <v>783</v>
      </c>
      <c r="B105" s="76" t="s">
        <v>785</v>
      </c>
      <c r="C105" s="78" t="s">
        <v>673</v>
      </c>
      <c r="D105" s="78">
        <v>14</v>
      </c>
      <c r="E105" s="78">
        <v>1</v>
      </c>
      <c r="F105" s="78">
        <v>1</v>
      </c>
      <c r="G105" s="78">
        <v>1</v>
      </c>
      <c r="H105" s="78">
        <v>3</v>
      </c>
      <c r="I105" s="298"/>
      <c r="J105" s="298"/>
      <c r="K105" s="298"/>
      <c r="L105" s="298"/>
      <c r="M105" s="11">
        <f t="shared" si="3"/>
        <v>0</v>
      </c>
      <c r="N105" s="12" t="e">
        <f>ROUND(M105*#REF!,1)</f>
        <v>#REF!</v>
      </c>
    </row>
    <row r="106" spans="1:14">
      <c r="A106" s="89" t="s">
        <v>783</v>
      </c>
      <c r="B106" s="76" t="s">
        <v>786</v>
      </c>
      <c r="C106" s="78" t="s">
        <v>673</v>
      </c>
      <c r="D106" s="78">
        <v>9</v>
      </c>
      <c r="E106" s="78">
        <v>1</v>
      </c>
      <c r="F106" s="78">
        <v>1</v>
      </c>
      <c r="G106" s="78">
        <v>1</v>
      </c>
      <c r="H106" s="78">
        <v>2</v>
      </c>
      <c r="I106" s="298"/>
      <c r="J106" s="298"/>
      <c r="K106" s="298"/>
      <c r="L106" s="298"/>
      <c r="M106" s="11">
        <f t="shared" si="3"/>
        <v>0</v>
      </c>
      <c r="N106" s="12" t="e">
        <f>ROUND(M106*#REF!,1)</f>
        <v>#REF!</v>
      </c>
    </row>
    <row r="107" spans="1:14">
      <c r="A107" s="90" t="s">
        <v>783</v>
      </c>
      <c r="B107" s="91" t="s">
        <v>787</v>
      </c>
      <c r="C107" s="92" t="s">
        <v>673</v>
      </c>
      <c r="D107" s="92">
        <v>17</v>
      </c>
      <c r="E107" s="92">
        <v>4</v>
      </c>
      <c r="F107" s="92">
        <v>1</v>
      </c>
      <c r="G107" s="92">
        <v>4</v>
      </c>
      <c r="H107" s="92">
        <v>1</v>
      </c>
      <c r="I107" s="299"/>
      <c r="J107" s="299"/>
      <c r="K107" s="299"/>
      <c r="L107" s="298"/>
      <c r="M107" s="14">
        <f t="shared" si="3"/>
        <v>0</v>
      </c>
      <c r="N107" s="15" t="e">
        <f>ROUND(M107*#REF!,1)</f>
        <v>#REF!</v>
      </c>
    </row>
    <row r="108" spans="1:14">
      <c r="A108" s="90" t="s">
        <v>269</v>
      </c>
      <c r="B108" s="91"/>
      <c r="C108" s="92"/>
      <c r="D108" s="92"/>
      <c r="E108" s="92"/>
      <c r="F108" s="92"/>
      <c r="G108" s="92"/>
      <c r="H108" s="92"/>
      <c r="I108" s="14"/>
      <c r="J108" s="14"/>
      <c r="K108" s="14"/>
      <c r="L108" s="14"/>
      <c r="M108" s="14">
        <f>SUBTOTAL(101,Table1[Score])</f>
        <v>0</v>
      </c>
      <c r="N108" s="15">
        <f>SUBTOTAL(103,Table1[Weighted Score])</f>
        <v>104</v>
      </c>
    </row>
  </sheetData>
  <sheetProtection algorithmName="SHA-512" hashValue="62kauHwinTSzDwwqjL7mlFf5R+gZL+IgkK+XySl/MAhjQnWXp4Ud84TiHlILBErJ+Q/5agMOxyOjrghBCGGzvQ==" saltValue="dmT5y2WZ/zjoljMJ7G9Xlg==" spinCount="100000" sheet="1" selectLockedCells="1"/>
  <mergeCells count="1">
    <mergeCell ref="A1:C1"/>
  </mergeCells>
  <dataValidations count="1">
    <dataValidation type="list" allowBlank="1" showInputMessage="1" showErrorMessage="1" sqref="L4:L107" xr:uid="{8562E122-6D8E-4CE8-9042-809F74A01698}">
      <formula1>$R$2:$R$20</formula1>
    </dataValidation>
  </dataValidations>
  <printOptions horizontalCentered="1"/>
  <pageMargins left="0.23622047244094499" right="0.23622047244094499" top="0.94488188976377996" bottom="0.74803149606299202" header="0.118110236220472" footer="0.31496062992126"/>
  <pageSetup paperSize="9" fitToHeight="0" orientation="landscape" r:id="rId1"/>
  <headerFooter>
    <oddHeader>&amp;L&amp;G&amp;CLocations and Support&amp;RAnnexure F</oddHeader>
    <oddFooter>&amp;CPage &amp;P of &amp;N</oddFooter>
  </headerFooter>
  <legacyDrawingHF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171E2-281D-4DEE-8681-E6388BB8D6B7}">
  <dimension ref="A1:AE237"/>
  <sheetViews>
    <sheetView topLeftCell="Q162" zoomScaleNormal="100" workbookViewId="0">
      <selection activeCell="S10" sqref="S10:S179"/>
    </sheetView>
  </sheetViews>
  <sheetFormatPr defaultColWidth="12" defaultRowHeight="12.75" outlineLevelRow="1"/>
  <cols>
    <col min="1" max="1" width="26.85546875" style="3" customWidth="1"/>
    <col min="2" max="2" width="10.42578125" style="64" customWidth="1"/>
    <col min="3" max="3" width="13.42578125" style="64" customWidth="1"/>
    <col min="4" max="4" width="9.140625" style="64" customWidth="1"/>
    <col min="5" max="13" width="6.42578125" style="94" customWidth="1"/>
    <col min="14" max="14" width="21.42578125" style="153" customWidth="1"/>
    <col min="15" max="15" width="23.140625" style="64" customWidth="1"/>
    <col min="16" max="29" width="12" style="64"/>
    <col min="30" max="30" width="12.140625" style="64" customWidth="1"/>
    <col min="31" max="31" width="19.140625" style="64" customWidth="1"/>
    <col min="32" max="16384" width="12" style="64"/>
  </cols>
  <sheetData>
    <row r="1" spans="1:31">
      <c r="A1" s="400" t="s">
        <v>788</v>
      </c>
      <c r="B1" s="400"/>
      <c r="C1" s="400"/>
      <c r="D1" s="400"/>
      <c r="E1" s="400"/>
      <c r="F1" s="400"/>
      <c r="G1" s="400"/>
      <c r="H1" s="400"/>
      <c r="I1" s="400"/>
      <c r="J1" s="400"/>
      <c r="K1" s="400"/>
      <c r="L1" s="400"/>
      <c r="M1" s="400"/>
      <c r="N1" s="400"/>
    </row>
    <row r="2" spans="1:31" outlineLevel="1">
      <c r="A2" s="395" t="s">
        <v>1382</v>
      </c>
      <c r="B2" s="395"/>
      <c r="C2" s="395"/>
      <c r="D2" s="395"/>
      <c r="E2" s="395"/>
      <c r="F2" s="395"/>
      <c r="G2" s="395"/>
      <c r="H2" s="395"/>
      <c r="I2" s="395"/>
      <c r="J2" s="395"/>
      <c r="K2" s="395"/>
      <c r="L2" s="395"/>
      <c r="M2" s="395"/>
      <c r="N2" s="395"/>
    </row>
    <row r="3" spans="1:31" outlineLevel="1">
      <c r="A3" s="395" t="s">
        <v>1383</v>
      </c>
      <c r="B3" s="395"/>
      <c r="C3" s="395"/>
      <c r="D3" s="395"/>
      <c r="E3" s="395"/>
      <c r="F3" s="395"/>
      <c r="G3" s="395"/>
      <c r="H3" s="395"/>
      <c r="I3" s="395"/>
      <c r="J3" s="395"/>
      <c r="K3" s="395"/>
      <c r="L3" s="395"/>
      <c r="M3" s="395"/>
      <c r="N3" s="395"/>
    </row>
    <row r="4" spans="1:31" outlineLevel="1">
      <c r="A4" s="395" t="s">
        <v>1384</v>
      </c>
      <c r="B4" s="395"/>
      <c r="C4" s="395"/>
      <c r="D4" s="395"/>
      <c r="E4" s="395"/>
      <c r="F4" s="395"/>
      <c r="G4" s="395"/>
      <c r="H4" s="395"/>
      <c r="I4" s="395"/>
      <c r="J4" s="395"/>
      <c r="K4" s="395"/>
      <c r="L4" s="395"/>
      <c r="M4" s="395"/>
      <c r="N4" s="395"/>
    </row>
    <row r="5" spans="1:31" outlineLevel="1">
      <c r="B5" s="3"/>
      <c r="C5" s="3"/>
      <c r="D5" s="3"/>
      <c r="E5" s="3"/>
      <c r="F5" s="3"/>
      <c r="G5" s="3"/>
      <c r="H5" s="3"/>
      <c r="I5" s="3"/>
      <c r="J5" s="3"/>
      <c r="K5" s="3"/>
      <c r="L5" s="3"/>
      <c r="M5" s="3"/>
      <c r="N5" s="3"/>
    </row>
    <row r="6" spans="1:31">
      <c r="D6" s="94"/>
      <c r="E6" s="95"/>
      <c r="F6" s="95"/>
      <c r="G6" s="95"/>
      <c r="H6" s="95"/>
      <c r="I6" s="95"/>
      <c r="J6" s="95"/>
      <c r="K6" s="95"/>
      <c r="L6" s="95"/>
      <c r="M6" s="95"/>
      <c r="N6" s="96"/>
    </row>
    <row r="7" spans="1:31">
      <c r="A7" s="97"/>
      <c r="B7" s="98"/>
      <c r="C7" s="99"/>
      <c r="D7" s="100" t="s">
        <v>789</v>
      </c>
      <c r="E7" s="100" t="s">
        <v>790</v>
      </c>
      <c r="F7" s="100" t="s">
        <v>791</v>
      </c>
      <c r="G7" s="100" t="s">
        <v>792</v>
      </c>
      <c r="H7" s="100" t="s">
        <v>793</v>
      </c>
      <c r="I7" s="100" t="s">
        <v>794</v>
      </c>
      <c r="J7" s="100" t="s">
        <v>795</v>
      </c>
      <c r="K7" s="100" t="s">
        <v>796</v>
      </c>
      <c r="L7" s="100" t="s">
        <v>797</v>
      </c>
      <c r="M7" s="100" t="s">
        <v>798</v>
      </c>
      <c r="N7" s="101"/>
      <c r="O7" s="102"/>
      <c r="P7" s="102"/>
      <c r="Q7" s="102"/>
      <c r="R7" s="102"/>
      <c r="S7" s="102"/>
      <c r="T7" s="102"/>
      <c r="U7" s="102"/>
      <c r="V7" s="102"/>
      <c r="W7" s="102"/>
      <c r="X7" s="102"/>
      <c r="Y7" s="102"/>
      <c r="Z7" s="102"/>
      <c r="AA7" s="102"/>
      <c r="AB7" s="102"/>
      <c r="AC7" s="102"/>
      <c r="AD7" s="102"/>
      <c r="AE7" s="103" t="s">
        <v>799</v>
      </c>
    </row>
    <row r="8" spans="1:31">
      <c r="A8" s="410" t="s">
        <v>654</v>
      </c>
      <c r="B8" s="410" t="s">
        <v>800</v>
      </c>
      <c r="C8" s="403" t="s">
        <v>801</v>
      </c>
      <c r="D8" s="402">
        <v>2026</v>
      </c>
      <c r="E8" s="402">
        <v>2027</v>
      </c>
      <c r="F8" s="402">
        <v>2028</v>
      </c>
      <c r="G8" s="402">
        <v>2029</v>
      </c>
      <c r="H8" s="402">
        <v>2030</v>
      </c>
      <c r="I8" s="402">
        <v>2031</v>
      </c>
      <c r="J8" s="402">
        <v>2032</v>
      </c>
      <c r="K8" s="402">
        <v>2033</v>
      </c>
      <c r="L8" s="402">
        <v>2034</v>
      </c>
      <c r="M8" s="402">
        <v>2035</v>
      </c>
      <c r="N8" s="403" t="s">
        <v>802</v>
      </c>
      <c r="O8" s="403" t="s">
        <v>803</v>
      </c>
      <c r="P8" s="404" t="s">
        <v>804</v>
      </c>
      <c r="Q8" s="404" t="s">
        <v>805</v>
      </c>
      <c r="R8" s="403" t="s">
        <v>806</v>
      </c>
      <c r="S8" s="401" t="s">
        <v>807</v>
      </c>
      <c r="T8" s="401" t="s">
        <v>808</v>
      </c>
      <c r="U8" s="401"/>
      <c r="V8" s="401"/>
      <c r="W8" s="401"/>
      <c r="X8" s="401"/>
      <c r="Y8" s="401"/>
      <c r="Z8" s="401"/>
      <c r="AA8" s="401"/>
      <c r="AB8" s="401"/>
      <c r="AC8" s="401"/>
      <c r="AD8" s="401"/>
      <c r="AE8" s="106"/>
    </row>
    <row r="9" spans="1:31" ht="25.5">
      <c r="A9" s="410"/>
      <c r="B9" s="410"/>
      <c r="C9" s="403"/>
      <c r="D9" s="402"/>
      <c r="E9" s="402"/>
      <c r="F9" s="402"/>
      <c r="G9" s="402"/>
      <c r="H9" s="402"/>
      <c r="I9" s="402"/>
      <c r="J9" s="402"/>
      <c r="K9" s="402"/>
      <c r="L9" s="402"/>
      <c r="M9" s="402"/>
      <c r="N9" s="403"/>
      <c r="O9" s="403"/>
      <c r="P9" s="404"/>
      <c r="Q9" s="404"/>
      <c r="R9" s="403"/>
      <c r="S9" s="401"/>
      <c r="T9" s="104" t="s">
        <v>809</v>
      </c>
      <c r="U9" s="105">
        <v>2026</v>
      </c>
      <c r="V9" s="105">
        <v>2027</v>
      </c>
      <c r="W9" s="105">
        <v>2028</v>
      </c>
      <c r="X9" s="105">
        <v>2029</v>
      </c>
      <c r="Y9" s="105">
        <v>2030</v>
      </c>
      <c r="Z9" s="105">
        <v>2031</v>
      </c>
      <c r="AA9" s="105">
        <v>2032</v>
      </c>
      <c r="AB9" s="105">
        <v>2033</v>
      </c>
      <c r="AC9" s="105">
        <v>2034</v>
      </c>
      <c r="AD9" s="105">
        <v>2035</v>
      </c>
      <c r="AE9" s="106" t="s">
        <v>810</v>
      </c>
    </row>
    <row r="10" spans="1:31">
      <c r="A10" s="107" t="s">
        <v>811</v>
      </c>
      <c r="B10" s="108" t="s">
        <v>812</v>
      </c>
      <c r="C10" s="109">
        <v>10</v>
      </c>
      <c r="D10" s="109">
        <v>20</v>
      </c>
      <c r="E10" s="109">
        <v>30</v>
      </c>
      <c r="F10" s="109">
        <v>30</v>
      </c>
      <c r="G10" s="109">
        <v>50</v>
      </c>
      <c r="H10" s="109">
        <v>50</v>
      </c>
      <c r="I10" s="109">
        <v>50</v>
      </c>
      <c r="J10" s="109">
        <v>50</v>
      </c>
      <c r="K10" s="109">
        <v>50</v>
      </c>
      <c r="L10" s="109">
        <v>50</v>
      </c>
      <c r="M10" s="109">
        <v>50</v>
      </c>
      <c r="N10" s="110" t="s">
        <v>813</v>
      </c>
      <c r="O10" s="307"/>
      <c r="P10" s="307"/>
      <c r="Q10" s="307"/>
      <c r="R10" s="307"/>
      <c r="S10" s="171"/>
      <c r="T10" s="171"/>
      <c r="U10" s="111">
        <f>D10*$T10*12</f>
        <v>0</v>
      </c>
      <c r="V10" s="111">
        <f t="shared" ref="V10:AD11" si="0">E10*$T10*12</f>
        <v>0</v>
      </c>
      <c r="W10" s="111">
        <f t="shared" si="0"/>
        <v>0</v>
      </c>
      <c r="X10" s="111">
        <f t="shared" si="0"/>
        <v>0</v>
      </c>
      <c r="Y10" s="111">
        <f t="shared" si="0"/>
        <v>0</v>
      </c>
      <c r="Z10" s="111">
        <f t="shared" si="0"/>
        <v>0</v>
      </c>
      <c r="AA10" s="111">
        <f t="shared" si="0"/>
        <v>0</v>
      </c>
      <c r="AB10" s="111">
        <f t="shared" si="0"/>
        <v>0</v>
      </c>
      <c r="AC10" s="111">
        <f t="shared" si="0"/>
        <v>0</v>
      </c>
      <c r="AD10" s="111">
        <f t="shared" si="0"/>
        <v>0</v>
      </c>
      <c r="AE10" s="111">
        <f>SUM(U10:AD10)</f>
        <v>0</v>
      </c>
    </row>
    <row r="11" spans="1:31">
      <c r="A11" s="112" t="s">
        <v>811</v>
      </c>
      <c r="B11" s="113" t="s">
        <v>814</v>
      </c>
      <c r="C11" s="114">
        <v>10</v>
      </c>
      <c r="D11" s="114">
        <v>20</v>
      </c>
      <c r="E11" s="114">
        <v>30</v>
      </c>
      <c r="F11" s="114">
        <v>30</v>
      </c>
      <c r="G11" s="114">
        <v>50</v>
      </c>
      <c r="H11" s="114">
        <v>50</v>
      </c>
      <c r="I11" s="114">
        <v>50</v>
      </c>
      <c r="J11" s="114">
        <v>50</v>
      </c>
      <c r="K11" s="114">
        <v>50</v>
      </c>
      <c r="L11" s="114">
        <v>50</v>
      </c>
      <c r="M11" s="114">
        <v>50</v>
      </c>
      <c r="N11" s="115" t="s">
        <v>813</v>
      </c>
      <c r="O11" s="308"/>
      <c r="P11" s="308"/>
      <c r="Q11" s="308"/>
      <c r="R11" s="308"/>
      <c r="S11" s="172"/>
      <c r="T11" s="172"/>
      <c r="U11" s="116">
        <f>D11*$T11*12</f>
        <v>0</v>
      </c>
      <c r="V11" s="116">
        <f t="shared" si="0"/>
        <v>0</v>
      </c>
      <c r="W11" s="116">
        <f t="shared" si="0"/>
        <v>0</v>
      </c>
      <c r="X11" s="116">
        <f t="shared" si="0"/>
        <v>0</v>
      </c>
      <c r="Y11" s="116">
        <f t="shared" si="0"/>
        <v>0</v>
      </c>
      <c r="Z11" s="116">
        <f t="shared" si="0"/>
        <v>0</v>
      </c>
      <c r="AA11" s="116">
        <f t="shared" si="0"/>
        <v>0</v>
      </c>
      <c r="AB11" s="116">
        <f t="shared" si="0"/>
        <v>0</v>
      </c>
      <c r="AC11" s="116">
        <f t="shared" si="0"/>
        <v>0</v>
      </c>
      <c r="AD11" s="116">
        <f t="shared" si="0"/>
        <v>0</v>
      </c>
      <c r="AE11" s="111">
        <f t="shared" ref="AE11:AE74" si="1">SUM(U11:AD11)</f>
        <v>0</v>
      </c>
    </row>
    <row r="12" spans="1:31" ht="15">
      <c r="A12" s="112" t="s">
        <v>815</v>
      </c>
      <c r="B12" s="113" t="s">
        <v>814</v>
      </c>
      <c r="C12" s="114">
        <v>10</v>
      </c>
      <c r="D12" s="114">
        <v>20</v>
      </c>
      <c r="E12" s="114">
        <v>30</v>
      </c>
      <c r="F12" s="114">
        <v>30</v>
      </c>
      <c r="G12" s="114">
        <v>50</v>
      </c>
      <c r="H12" s="114">
        <v>50</v>
      </c>
      <c r="I12" s="114">
        <v>50</v>
      </c>
      <c r="J12" s="114">
        <v>50</v>
      </c>
      <c r="K12" s="114">
        <v>50</v>
      </c>
      <c r="L12" s="114">
        <v>50</v>
      </c>
      <c r="M12" s="114">
        <v>50</v>
      </c>
      <c r="N12" s="372" t="s">
        <v>1385</v>
      </c>
      <c r="O12" s="308"/>
      <c r="P12" s="308"/>
      <c r="Q12" s="308"/>
      <c r="R12" s="308"/>
      <c r="S12" s="172"/>
      <c r="T12" s="171"/>
      <c r="U12" s="116">
        <f t="shared" ref="U12:U42" si="2">D12*$T12*12</f>
        <v>0</v>
      </c>
      <c r="V12" s="116">
        <f t="shared" ref="V12:V42" si="3">E12*$T12*12</f>
        <v>0</v>
      </c>
      <c r="W12" s="116">
        <f t="shared" ref="W12:W42" si="4">F12*$T12*12</f>
        <v>0</v>
      </c>
      <c r="X12" s="116">
        <f t="shared" ref="X12:X42" si="5">G12*$T12*12</f>
        <v>0</v>
      </c>
      <c r="Y12" s="116">
        <f t="shared" ref="Y12:Y42" si="6">H12*$T12*12</f>
        <v>0</v>
      </c>
      <c r="Z12" s="116">
        <f t="shared" ref="Z12:Z42" si="7">I12*$T12*12</f>
        <v>0</v>
      </c>
      <c r="AA12" s="116">
        <f t="shared" ref="AA12:AA42" si="8">J12*$T12*12</f>
        <v>0</v>
      </c>
      <c r="AB12" s="116">
        <f t="shared" ref="AB12:AB42" si="9">K12*$T12*12</f>
        <v>0</v>
      </c>
      <c r="AC12" s="116">
        <f t="shared" ref="AC12:AC42" si="10">L12*$T12*12</f>
        <v>0</v>
      </c>
      <c r="AD12" s="116">
        <f t="shared" ref="AD12:AD42" si="11">M12*$T12*12</f>
        <v>0</v>
      </c>
      <c r="AE12" s="111">
        <f t="shared" si="1"/>
        <v>0</v>
      </c>
    </row>
    <row r="13" spans="1:31" ht="15">
      <c r="A13" s="112" t="s">
        <v>815</v>
      </c>
      <c r="B13" s="117" t="s">
        <v>812</v>
      </c>
      <c r="C13" s="118">
        <v>10</v>
      </c>
      <c r="D13" s="118">
        <v>20</v>
      </c>
      <c r="E13" s="118">
        <v>30</v>
      </c>
      <c r="F13" s="118">
        <v>30</v>
      </c>
      <c r="G13" s="118">
        <v>50</v>
      </c>
      <c r="H13" s="118">
        <v>50</v>
      </c>
      <c r="I13" s="118">
        <v>50</v>
      </c>
      <c r="J13" s="118">
        <v>50</v>
      </c>
      <c r="K13" s="118">
        <v>50</v>
      </c>
      <c r="L13" s="118">
        <v>50</v>
      </c>
      <c r="M13" s="118">
        <v>50</v>
      </c>
      <c r="N13" s="373" t="s">
        <v>1385</v>
      </c>
      <c r="O13" s="309"/>
      <c r="P13" s="309"/>
      <c r="Q13" s="309"/>
      <c r="R13" s="309"/>
      <c r="S13" s="172"/>
      <c r="T13" s="172"/>
      <c r="U13" s="120">
        <f t="shared" si="2"/>
        <v>0</v>
      </c>
      <c r="V13" s="120">
        <f t="shared" si="3"/>
        <v>0</v>
      </c>
      <c r="W13" s="120">
        <f t="shared" si="4"/>
        <v>0</v>
      </c>
      <c r="X13" s="120">
        <f t="shared" si="5"/>
        <v>0</v>
      </c>
      <c r="Y13" s="120">
        <f t="shared" si="6"/>
        <v>0</v>
      </c>
      <c r="Z13" s="120">
        <f t="shared" si="7"/>
        <v>0</v>
      </c>
      <c r="AA13" s="120">
        <f t="shared" si="8"/>
        <v>0</v>
      </c>
      <c r="AB13" s="120">
        <f t="shared" si="9"/>
        <v>0</v>
      </c>
      <c r="AC13" s="120">
        <f t="shared" si="10"/>
        <v>0</v>
      </c>
      <c r="AD13" s="120">
        <f t="shared" si="11"/>
        <v>0</v>
      </c>
      <c r="AE13" s="111">
        <f t="shared" si="1"/>
        <v>0</v>
      </c>
    </row>
    <row r="14" spans="1:31" ht="25.5">
      <c r="A14" s="121" t="s">
        <v>816</v>
      </c>
      <c r="B14" s="117" t="s">
        <v>812</v>
      </c>
      <c r="C14" s="118">
        <v>10</v>
      </c>
      <c r="D14" s="118">
        <v>20</v>
      </c>
      <c r="E14" s="118">
        <v>30</v>
      </c>
      <c r="F14" s="118">
        <v>30</v>
      </c>
      <c r="G14" s="118">
        <v>50</v>
      </c>
      <c r="H14" s="118">
        <v>50</v>
      </c>
      <c r="I14" s="118">
        <v>50</v>
      </c>
      <c r="J14" s="118">
        <v>50</v>
      </c>
      <c r="K14" s="118">
        <v>50</v>
      </c>
      <c r="L14" s="118">
        <v>50</v>
      </c>
      <c r="M14" s="118">
        <v>50</v>
      </c>
      <c r="N14" s="119" t="s">
        <v>817</v>
      </c>
      <c r="O14" s="309"/>
      <c r="P14" s="309"/>
      <c r="Q14" s="309"/>
      <c r="R14" s="309"/>
      <c r="S14" s="172"/>
      <c r="T14" s="171"/>
      <c r="U14" s="120">
        <f t="shared" si="2"/>
        <v>0</v>
      </c>
      <c r="V14" s="120">
        <f t="shared" si="3"/>
        <v>0</v>
      </c>
      <c r="W14" s="120">
        <f t="shared" si="4"/>
        <v>0</v>
      </c>
      <c r="X14" s="120">
        <f t="shared" si="5"/>
        <v>0</v>
      </c>
      <c r="Y14" s="120">
        <f t="shared" si="6"/>
        <v>0</v>
      </c>
      <c r="Z14" s="120">
        <f t="shared" si="7"/>
        <v>0</v>
      </c>
      <c r="AA14" s="120">
        <f t="shared" si="8"/>
        <v>0</v>
      </c>
      <c r="AB14" s="120">
        <f t="shared" si="9"/>
        <v>0</v>
      </c>
      <c r="AC14" s="120">
        <f t="shared" si="10"/>
        <v>0</v>
      </c>
      <c r="AD14" s="120">
        <f t="shared" si="11"/>
        <v>0</v>
      </c>
      <c r="AE14" s="111">
        <f t="shared" si="1"/>
        <v>0</v>
      </c>
    </row>
    <row r="15" spans="1:31" ht="25.5">
      <c r="A15" s="121" t="s">
        <v>816</v>
      </c>
      <c r="B15" s="113" t="s">
        <v>814</v>
      </c>
      <c r="C15" s="114">
        <v>10</v>
      </c>
      <c r="D15" s="114">
        <v>20</v>
      </c>
      <c r="E15" s="114">
        <v>30</v>
      </c>
      <c r="F15" s="114">
        <v>30</v>
      </c>
      <c r="G15" s="114">
        <v>50</v>
      </c>
      <c r="H15" s="114">
        <v>50</v>
      </c>
      <c r="I15" s="114">
        <v>50</v>
      </c>
      <c r="J15" s="114">
        <v>50</v>
      </c>
      <c r="K15" s="114">
        <v>50</v>
      </c>
      <c r="L15" s="114">
        <v>50</v>
      </c>
      <c r="M15" s="114">
        <v>50</v>
      </c>
      <c r="N15" s="115" t="s">
        <v>817</v>
      </c>
      <c r="O15" s="308"/>
      <c r="P15" s="308"/>
      <c r="Q15" s="308"/>
      <c r="R15" s="308"/>
      <c r="S15" s="172"/>
      <c r="T15" s="172"/>
      <c r="U15" s="116">
        <f t="shared" si="2"/>
        <v>0</v>
      </c>
      <c r="V15" s="116">
        <f t="shared" si="3"/>
        <v>0</v>
      </c>
      <c r="W15" s="116">
        <f t="shared" si="4"/>
        <v>0</v>
      </c>
      <c r="X15" s="116">
        <f t="shared" si="5"/>
        <v>0</v>
      </c>
      <c r="Y15" s="116">
        <f t="shared" si="6"/>
        <v>0</v>
      </c>
      <c r="Z15" s="116">
        <f t="shared" si="7"/>
        <v>0</v>
      </c>
      <c r="AA15" s="116">
        <f t="shared" si="8"/>
        <v>0</v>
      </c>
      <c r="AB15" s="116">
        <f t="shared" si="9"/>
        <v>0</v>
      </c>
      <c r="AC15" s="116">
        <f t="shared" si="10"/>
        <v>0</v>
      </c>
      <c r="AD15" s="116">
        <f t="shared" si="11"/>
        <v>0</v>
      </c>
      <c r="AE15" s="111">
        <f t="shared" si="1"/>
        <v>0</v>
      </c>
    </row>
    <row r="16" spans="1:31">
      <c r="A16" s="112" t="s">
        <v>818</v>
      </c>
      <c r="B16" s="117" t="s">
        <v>812</v>
      </c>
      <c r="C16" s="118">
        <v>10</v>
      </c>
      <c r="D16" s="118">
        <v>20</v>
      </c>
      <c r="E16" s="118">
        <v>30</v>
      </c>
      <c r="F16" s="118">
        <v>30</v>
      </c>
      <c r="G16" s="118">
        <v>50</v>
      </c>
      <c r="H16" s="118">
        <v>50</v>
      </c>
      <c r="I16" s="118">
        <v>50</v>
      </c>
      <c r="J16" s="118">
        <v>50</v>
      </c>
      <c r="K16" s="118">
        <v>50</v>
      </c>
      <c r="L16" s="118">
        <v>50</v>
      </c>
      <c r="M16" s="118">
        <v>50</v>
      </c>
      <c r="N16" s="119" t="s">
        <v>819</v>
      </c>
      <c r="O16" s="309"/>
      <c r="P16" s="309"/>
      <c r="Q16" s="309"/>
      <c r="R16" s="309"/>
      <c r="S16" s="172"/>
      <c r="T16" s="171"/>
      <c r="U16" s="120">
        <f t="shared" si="2"/>
        <v>0</v>
      </c>
      <c r="V16" s="120">
        <f t="shared" si="3"/>
        <v>0</v>
      </c>
      <c r="W16" s="120">
        <f t="shared" si="4"/>
        <v>0</v>
      </c>
      <c r="X16" s="120">
        <f t="shared" si="5"/>
        <v>0</v>
      </c>
      <c r="Y16" s="120">
        <f t="shared" si="6"/>
        <v>0</v>
      </c>
      <c r="Z16" s="120">
        <f t="shared" si="7"/>
        <v>0</v>
      </c>
      <c r="AA16" s="120">
        <f t="shared" si="8"/>
        <v>0</v>
      </c>
      <c r="AB16" s="120">
        <f t="shared" si="9"/>
        <v>0</v>
      </c>
      <c r="AC16" s="120">
        <f t="shared" si="10"/>
        <v>0</v>
      </c>
      <c r="AD16" s="120">
        <f t="shared" si="11"/>
        <v>0</v>
      </c>
      <c r="AE16" s="111">
        <f t="shared" si="1"/>
        <v>0</v>
      </c>
    </row>
    <row r="17" spans="1:31">
      <c r="A17" s="112" t="s">
        <v>818</v>
      </c>
      <c r="B17" s="113" t="s">
        <v>814</v>
      </c>
      <c r="C17" s="114">
        <v>10</v>
      </c>
      <c r="D17" s="114">
        <v>20</v>
      </c>
      <c r="E17" s="114">
        <v>30</v>
      </c>
      <c r="F17" s="114">
        <v>30</v>
      </c>
      <c r="G17" s="114">
        <v>50</v>
      </c>
      <c r="H17" s="114">
        <v>50</v>
      </c>
      <c r="I17" s="114">
        <v>50</v>
      </c>
      <c r="J17" s="114">
        <v>50</v>
      </c>
      <c r="K17" s="114">
        <v>50</v>
      </c>
      <c r="L17" s="114">
        <v>50</v>
      </c>
      <c r="M17" s="114">
        <v>50</v>
      </c>
      <c r="N17" s="115" t="s">
        <v>819</v>
      </c>
      <c r="O17" s="308"/>
      <c r="P17" s="308"/>
      <c r="Q17" s="308"/>
      <c r="R17" s="308"/>
      <c r="S17" s="172"/>
      <c r="T17" s="172"/>
      <c r="U17" s="116">
        <f t="shared" si="2"/>
        <v>0</v>
      </c>
      <c r="V17" s="116">
        <f t="shared" si="3"/>
        <v>0</v>
      </c>
      <c r="W17" s="116">
        <f t="shared" si="4"/>
        <v>0</v>
      </c>
      <c r="X17" s="116">
        <f t="shared" si="5"/>
        <v>0</v>
      </c>
      <c r="Y17" s="116">
        <f t="shared" si="6"/>
        <v>0</v>
      </c>
      <c r="Z17" s="116">
        <f t="shared" si="7"/>
        <v>0</v>
      </c>
      <c r="AA17" s="116">
        <f t="shared" si="8"/>
        <v>0</v>
      </c>
      <c r="AB17" s="116">
        <f t="shared" si="9"/>
        <v>0</v>
      </c>
      <c r="AC17" s="116">
        <f t="shared" si="10"/>
        <v>0</v>
      </c>
      <c r="AD17" s="116">
        <f t="shared" si="11"/>
        <v>0</v>
      </c>
      <c r="AE17" s="111">
        <f t="shared" si="1"/>
        <v>0</v>
      </c>
    </row>
    <row r="18" spans="1:31">
      <c r="A18" s="112" t="s">
        <v>820</v>
      </c>
      <c r="B18" s="117" t="s">
        <v>812</v>
      </c>
      <c r="C18" s="118">
        <v>10</v>
      </c>
      <c r="D18" s="118">
        <v>20</v>
      </c>
      <c r="E18" s="118">
        <v>30</v>
      </c>
      <c r="F18" s="118">
        <v>30</v>
      </c>
      <c r="G18" s="118">
        <v>50</v>
      </c>
      <c r="H18" s="118">
        <v>50</v>
      </c>
      <c r="I18" s="118">
        <v>50</v>
      </c>
      <c r="J18" s="118">
        <v>50</v>
      </c>
      <c r="K18" s="118">
        <v>50</v>
      </c>
      <c r="L18" s="118">
        <v>50</v>
      </c>
      <c r="M18" s="118">
        <v>50</v>
      </c>
      <c r="N18" s="122" t="s">
        <v>821</v>
      </c>
      <c r="O18" s="309"/>
      <c r="P18" s="309"/>
      <c r="Q18" s="309"/>
      <c r="R18" s="309"/>
      <c r="S18" s="172"/>
      <c r="T18" s="171"/>
      <c r="U18" s="120">
        <f t="shared" si="2"/>
        <v>0</v>
      </c>
      <c r="V18" s="120">
        <f t="shared" si="3"/>
        <v>0</v>
      </c>
      <c r="W18" s="120">
        <f t="shared" si="4"/>
        <v>0</v>
      </c>
      <c r="X18" s="120">
        <f t="shared" si="5"/>
        <v>0</v>
      </c>
      <c r="Y18" s="120">
        <f t="shared" si="6"/>
        <v>0</v>
      </c>
      <c r="Z18" s="120">
        <f t="shared" si="7"/>
        <v>0</v>
      </c>
      <c r="AA18" s="120">
        <f t="shared" si="8"/>
        <v>0</v>
      </c>
      <c r="AB18" s="120">
        <f t="shared" si="9"/>
        <v>0</v>
      </c>
      <c r="AC18" s="120">
        <f t="shared" si="10"/>
        <v>0</v>
      </c>
      <c r="AD18" s="120">
        <f t="shared" si="11"/>
        <v>0</v>
      </c>
      <c r="AE18" s="111">
        <f t="shared" si="1"/>
        <v>0</v>
      </c>
    </row>
    <row r="19" spans="1:31">
      <c r="A19" s="112" t="s">
        <v>822</v>
      </c>
      <c r="B19" s="117" t="s">
        <v>812</v>
      </c>
      <c r="C19" s="118">
        <v>10</v>
      </c>
      <c r="D19" s="118">
        <v>20</v>
      </c>
      <c r="E19" s="118">
        <v>30</v>
      </c>
      <c r="F19" s="118">
        <v>30</v>
      </c>
      <c r="G19" s="118">
        <v>50</v>
      </c>
      <c r="H19" s="118">
        <v>50</v>
      </c>
      <c r="I19" s="118">
        <v>50</v>
      </c>
      <c r="J19" s="118">
        <v>50</v>
      </c>
      <c r="K19" s="118">
        <v>50</v>
      </c>
      <c r="L19" s="118">
        <v>50</v>
      </c>
      <c r="M19" s="118">
        <v>50</v>
      </c>
      <c r="N19" s="119" t="s">
        <v>823</v>
      </c>
      <c r="O19" s="309"/>
      <c r="P19" s="309"/>
      <c r="Q19" s="309"/>
      <c r="R19" s="309"/>
      <c r="S19" s="172"/>
      <c r="T19" s="172"/>
      <c r="U19" s="120">
        <f t="shared" si="2"/>
        <v>0</v>
      </c>
      <c r="V19" s="120">
        <f t="shared" si="3"/>
        <v>0</v>
      </c>
      <c r="W19" s="120">
        <f t="shared" si="4"/>
        <v>0</v>
      </c>
      <c r="X19" s="120">
        <f t="shared" si="5"/>
        <v>0</v>
      </c>
      <c r="Y19" s="120">
        <f t="shared" si="6"/>
        <v>0</v>
      </c>
      <c r="Z19" s="120">
        <f t="shared" si="7"/>
        <v>0</v>
      </c>
      <c r="AA19" s="120">
        <f t="shared" si="8"/>
        <v>0</v>
      </c>
      <c r="AB19" s="120">
        <f t="shared" si="9"/>
        <v>0</v>
      </c>
      <c r="AC19" s="120">
        <f t="shared" si="10"/>
        <v>0</v>
      </c>
      <c r="AD19" s="120">
        <f t="shared" si="11"/>
        <v>0</v>
      </c>
      <c r="AE19" s="111">
        <f t="shared" si="1"/>
        <v>0</v>
      </c>
    </row>
    <row r="20" spans="1:31">
      <c r="A20" s="112" t="s">
        <v>824</v>
      </c>
      <c r="B20" s="117" t="s">
        <v>812</v>
      </c>
      <c r="C20" s="118">
        <v>10</v>
      </c>
      <c r="D20" s="118">
        <v>20</v>
      </c>
      <c r="E20" s="118">
        <v>30</v>
      </c>
      <c r="F20" s="118">
        <v>30</v>
      </c>
      <c r="G20" s="118">
        <v>50</v>
      </c>
      <c r="H20" s="118">
        <v>50</v>
      </c>
      <c r="I20" s="118">
        <v>50</v>
      </c>
      <c r="J20" s="118">
        <v>50</v>
      </c>
      <c r="K20" s="118">
        <v>50</v>
      </c>
      <c r="L20" s="118">
        <v>50</v>
      </c>
      <c r="M20" s="118">
        <v>50</v>
      </c>
      <c r="N20" s="119" t="s">
        <v>825</v>
      </c>
      <c r="O20" s="309"/>
      <c r="P20" s="309"/>
      <c r="Q20" s="309"/>
      <c r="R20" s="309"/>
      <c r="S20" s="172"/>
      <c r="T20" s="171"/>
      <c r="U20" s="120">
        <f t="shared" si="2"/>
        <v>0</v>
      </c>
      <c r="V20" s="120">
        <f t="shared" si="3"/>
        <v>0</v>
      </c>
      <c r="W20" s="120">
        <f t="shared" si="4"/>
        <v>0</v>
      </c>
      <c r="X20" s="120">
        <f t="shared" si="5"/>
        <v>0</v>
      </c>
      <c r="Y20" s="120">
        <f t="shared" si="6"/>
        <v>0</v>
      </c>
      <c r="Z20" s="120">
        <f t="shared" si="7"/>
        <v>0</v>
      </c>
      <c r="AA20" s="120">
        <f t="shared" si="8"/>
        <v>0</v>
      </c>
      <c r="AB20" s="120">
        <f t="shared" si="9"/>
        <v>0</v>
      </c>
      <c r="AC20" s="120">
        <f t="shared" si="10"/>
        <v>0</v>
      </c>
      <c r="AD20" s="120">
        <f t="shared" si="11"/>
        <v>0</v>
      </c>
      <c r="AE20" s="111">
        <f t="shared" si="1"/>
        <v>0</v>
      </c>
    </row>
    <row r="21" spans="1:31">
      <c r="A21" s="112" t="s">
        <v>824</v>
      </c>
      <c r="B21" s="113" t="s">
        <v>814</v>
      </c>
      <c r="C21" s="114">
        <v>5</v>
      </c>
      <c r="D21" s="114">
        <v>10</v>
      </c>
      <c r="E21" s="114">
        <v>20</v>
      </c>
      <c r="F21" s="114">
        <v>20</v>
      </c>
      <c r="G21" s="114">
        <v>20</v>
      </c>
      <c r="H21" s="114">
        <v>20</v>
      </c>
      <c r="I21" s="114">
        <v>20</v>
      </c>
      <c r="J21" s="114">
        <v>20</v>
      </c>
      <c r="K21" s="114">
        <v>30</v>
      </c>
      <c r="L21" s="114">
        <v>30</v>
      </c>
      <c r="M21" s="114">
        <v>30</v>
      </c>
      <c r="N21" s="115" t="s">
        <v>825</v>
      </c>
      <c r="O21" s="308"/>
      <c r="P21" s="308"/>
      <c r="Q21" s="308"/>
      <c r="R21" s="308"/>
      <c r="S21" s="172"/>
      <c r="T21" s="172"/>
      <c r="U21" s="116">
        <f t="shared" si="2"/>
        <v>0</v>
      </c>
      <c r="V21" s="116">
        <f t="shared" si="3"/>
        <v>0</v>
      </c>
      <c r="W21" s="116">
        <f t="shared" si="4"/>
        <v>0</v>
      </c>
      <c r="X21" s="116">
        <f t="shared" si="5"/>
        <v>0</v>
      </c>
      <c r="Y21" s="116">
        <f t="shared" si="6"/>
        <v>0</v>
      </c>
      <c r="Z21" s="116">
        <f t="shared" si="7"/>
        <v>0</v>
      </c>
      <c r="AA21" s="116">
        <f t="shared" si="8"/>
        <v>0</v>
      </c>
      <c r="AB21" s="116">
        <f t="shared" si="9"/>
        <v>0</v>
      </c>
      <c r="AC21" s="116">
        <f t="shared" si="10"/>
        <v>0</v>
      </c>
      <c r="AD21" s="116">
        <f t="shared" si="11"/>
        <v>0</v>
      </c>
      <c r="AE21" s="111">
        <f t="shared" si="1"/>
        <v>0</v>
      </c>
    </row>
    <row r="22" spans="1:31" ht="25.5">
      <c r="A22" s="121" t="s">
        <v>826</v>
      </c>
      <c r="B22" s="117" t="s">
        <v>812</v>
      </c>
      <c r="C22" s="118">
        <v>5</v>
      </c>
      <c r="D22" s="118">
        <v>10</v>
      </c>
      <c r="E22" s="118">
        <v>20</v>
      </c>
      <c r="F22" s="118">
        <v>20</v>
      </c>
      <c r="G22" s="118">
        <v>20</v>
      </c>
      <c r="H22" s="118">
        <v>20</v>
      </c>
      <c r="I22" s="118">
        <v>20</v>
      </c>
      <c r="J22" s="118">
        <v>20</v>
      </c>
      <c r="K22" s="118">
        <v>30</v>
      </c>
      <c r="L22" s="118">
        <v>30</v>
      </c>
      <c r="M22" s="118">
        <v>30</v>
      </c>
      <c r="N22" s="119" t="s">
        <v>827</v>
      </c>
      <c r="O22" s="309"/>
      <c r="P22" s="309"/>
      <c r="Q22" s="309"/>
      <c r="R22" s="309"/>
      <c r="S22" s="172"/>
      <c r="T22" s="171"/>
      <c r="U22" s="120">
        <f t="shared" si="2"/>
        <v>0</v>
      </c>
      <c r="V22" s="120">
        <f t="shared" si="3"/>
        <v>0</v>
      </c>
      <c r="W22" s="120">
        <f t="shared" si="4"/>
        <v>0</v>
      </c>
      <c r="X22" s="120">
        <f t="shared" si="5"/>
        <v>0</v>
      </c>
      <c r="Y22" s="120">
        <f t="shared" si="6"/>
        <v>0</v>
      </c>
      <c r="Z22" s="120">
        <f t="shared" si="7"/>
        <v>0</v>
      </c>
      <c r="AA22" s="120">
        <f t="shared" si="8"/>
        <v>0</v>
      </c>
      <c r="AB22" s="120">
        <f t="shared" si="9"/>
        <v>0</v>
      </c>
      <c r="AC22" s="120">
        <f t="shared" si="10"/>
        <v>0</v>
      </c>
      <c r="AD22" s="120">
        <f t="shared" si="11"/>
        <v>0</v>
      </c>
      <c r="AE22" s="111">
        <f t="shared" si="1"/>
        <v>0</v>
      </c>
    </row>
    <row r="23" spans="1:31">
      <c r="A23" s="112" t="s">
        <v>828</v>
      </c>
      <c r="B23" s="117" t="s">
        <v>812</v>
      </c>
      <c r="C23" s="118">
        <v>10</v>
      </c>
      <c r="D23" s="118">
        <v>20</v>
      </c>
      <c r="E23" s="118">
        <v>30</v>
      </c>
      <c r="F23" s="118">
        <v>30</v>
      </c>
      <c r="G23" s="118">
        <v>50</v>
      </c>
      <c r="H23" s="118">
        <v>50</v>
      </c>
      <c r="I23" s="118">
        <v>50</v>
      </c>
      <c r="J23" s="118">
        <v>50</v>
      </c>
      <c r="K23" s="118">
        <v>50</v>
      </c>
      <c r="L23" s="118">
        <v>50</v>
      </c>
      <c r="M23" s="118">
        <v>50</v>
      </c>
      <c r="N23" s="119" t="s">
        <v>829</v>
      </c>
      <c r="O23" s="309"/>
      <c r="P23" s="309"/>
      <c r="Q23" s="309"/>
      <c r="R23" s="309"/>
      <c r="S23" s="172"/>
      <c r="T23" s="172"/>
      <c r="U23" s="120">
        <f t="shared" si="2"/>
        <v>0</v>
      </c>
      <c r="V23" s="120">
        <f t="shared" si="3"/>
        <v>0</v>
      </c>
      <c r="W23" s="120">
        <f t="shared" si="4"/>
        <v>0</v>
      </c>
      <c r="X23" s="120">
        <f t="shared" si="5"/>
        <v>0</v>
      </c>
      <c r="Y23" s="120">
        <f t="shared" si="6"/>
        <v>0</v>
      </c>
      <c r="Z23" s="120">
        <f t="shared" si="7"/>
        <v>0</v>
      </c>
      <c r="AA23" s="120">
        <f t="shared" si="8"/>
        <v>0</v>
      </c>
      <c r="AB23" s="120">
        <f t="shared" si="9"/>
        <v>0</v>
      </c>
      <c r="AC23" s="120">
        <f t="shared" si="10"/>
        <v>0</v>
      </c>
      <c r="AD23" s="120">
        <f t="shared" si="11"/>
        <v>0</v>
      </c>
      <c r="AE23" s="111">
        <f t="shared" si="1"/>
        <v>0</v>
      </c>
    </row>
    <row r="24" spans="1:31">
      <c r="A24" s="112" t="s">
        <v>828</v>
      </c>
      <c r="B24" s="113" t="s">
        <v>814</v>
      </c>
      <c r="C24" s="114">
        <v>10</v>
      </c>
      <c r="D24" s="114">
        <v>20</v>
      </c>
      <c r="E24" s="114">
        <v>30</v>
      </c>
      <c r="F24" s="114">
        <v>30</v>
      </c>
      <c r="G24" s="114">
        <v>50</v>
      </c>
      <c r="H24" s="114">
        <v>50</v>
      </c>
      <c r="I24" s="114">
        <v>50</v>
      </c>
      <c r="J24" s="114">
        <v>50</v>
      </c>
      <c r="K24" s="114">
        <v>50</v>
      </c>
      <c r="L24" s="114">
        <v>50</v>
      </c>
      <c r="M24" s="114">
        <v>50</v>
      </c>
      <c r="N24" s="115" t="s">
        <v>829</v>
      </c>
      <c r="O24" s="308"/>
      <c r="P24" s="308"/>
      <c r="Q24" s="308"/>
      <c r="R24" s="308"/>
      <c r="S24" s="172"/>
      <c r="T24" s="171"/>
      <c r="U24" s="116">
        <f t="shared" si="2"/>
        <v>0</v>
      </c>
      <c r="V24" s="116">
        <f t="shared" si="3"/>
        <v>0</v>
      </c>
      <c r="W24" s="116">
        <f t="shared" si="4"/>
        <v>0</v>
      </c>
      <c r="X24" s="116">
        <f t="shared" si="5"/>
        <v>0</v>
      </c>
      <c r="Y24" s="116">
        <f t="shared" si="6"/>
        <v>0</v>
      </c>
      <c r="Z24" s="116">
        <f t="shared" si="7"/>
        <v>0</v>
      </c>
      <c r="AA24" s="116">
        <f t="shared" si="8"/>
        <v>0</v>
      </c>
      <c r="AB24" s="116">
        <f t="shared" si="9"/>
        <v>0</v>
      </c>
      <c r="AC24" s="116">
        <f t="shared" si="10"/>
        <v>0</v>
      </c>
      <c r="AD24" s="116">
        <f t="shared" si="11"/>
        <v>0</v>
      </c>
      <c r="AE24" s="111">
        <f t="shared" si="1"/>
        <v>0</v>
      </c>
    </row>
    <row r="25" spans="1:31">
      <c r="A25" s="112" t="s">
        <v>830</v>
      </c>
      <c r="B25" s="117" t="s">
        <v>812</v>
      </c>
      <c r="C25" s="118">
        <v>10</v>
      </c>
      <c r="D25" s="118">
        <v>20</v>
      </c>
      <c r="E25" s="118">
        <v>30</v>
      </c>
      <c r="F25" s="118">
        <v>30</v>
      </c>
      <c r="G25" s="118">
        <v>50</v>
      </c>
      <c r="H25" s="118">
        <v>50</v>
      </c>
      <c r="I25" s="118">
        <v>50</v>
      </c>
      <c r="J25" s="118">
        <v>50</v>
      </c>
      <c r="K25" s="118">
        <v>50</v>
      </c>
      <c r="L25" s="118">
        <v>50</v>
      </c>
      <c r="M25" s="118">
        <v>50</v>
      </c>
      <c r="N25" s="119" t="s">
        <v>831</v>
      </c>
      <c r="O25" s="309"/>
      <c r="P25" s="309"/>
      <c r="Q25" s="309"/>
      <c r="R25" s="309"/>
      <c r="S25" s="172"/>
      <c r="T25" s="172"/>
      <c r="U25" s="120">
        <f t="shared" si="2"/>
        <v>0</v>
      </c>
      <c r="V25" s="120">
        <f t="shared" si="3"/>
        <v>0</v>
      </c>
      <c r="W25" s="120">
        <f t="shared" si="4"/>
        <v>0</v>
      </c>
      <c r="X25" s="120">
        <f t="shared" si="5"/>
        <v>0</v>
      </c>
      <c r="Y25" s="120">
        <f t="shared" si="6"/>
        <v>0</v>
      </c>
      <c r="Z25" s="120">
        <f t="shared" si="7"/>
        <v>0</v>
      </c>
      <c r="AA25" s="120">
        <f t="shared" si="8"/>
        <v>0</v>
      </c>
      <c r="AB25" s="120">
        <f t="shared" si="9"/>
        <v>0</v>
      </c>
      <c r="AC25" s="120">
        <f t="shared" si="10"/>
        <v>0</v>
      </c>
      <c r="AD25" s="120">
        <f t="shared" si="11"/>
        <v>0</v>
      </c>
      <c r="AE25" s="111">
        <f t="shared" si="1"/>
        <v>0</v>
      </c>
    </row>
    <row r="26" spans="1:31">
      <c r="A26" s="112" t="s">
        <v>832</v>
      </c>
      <c r="B26" s="117" t="s">
        <v>812</v>
      </c>
      <c r="C26" s="118">
        <v>5</v>
      </c>
      <c r="D26" s="118">
        <v>10</v>
      </c>
      <c r="E26" s="118">
        <v>20</v>
      </c>
      <c r="F26" s="118">
        <v>20</v>
      </c>
      <c r="G26" s="118">
        <v>20</v>
      </c>
      <c r="H26" s="118">
        <v>20</v>
      </c>
      <c r="I26" s="118">
        <v>20</v>
      </c>
      <c r="J26" s="118">
        <v>20</v>
      </c>
      <c r="K26" s="118">
        <v>30</v>
      </c>
      <c r="L26" s="118">
        <v>30</v>
      </c>
      <c r="M26" s="118">
        <v>30</v>
      </c>
      <c r="N26" s="119" t="s">
        <v>833</v>
      </c>
      <c r="O26" s="309"/>
      <c r="P26" s="309"/>
      <c r="Q26" s="309"/>
      <c r="R26" s="309"/>
      <c r="S26" s="172"/>
      <c r="T26" s="171"/>
      <c r="U26" s="120">
        <f t="shared" si="2"/>
        <v>0</v>
      </c>
      <c r="V26" s="120">
        <f t="shared" si="3"/>
        <v>0</v>
      </c>
      <c r="W26" s="120">
        <f t="shared" si="4"/>
        <v>0</v>
      </c>
      <c r="X26" s="120">
        <f t="shared" si="5"/>
        <v>0</v>
      </c>
      <c r="Y26" s="120">
        <f t="shared" si="6"/>
        <v>0</v>
      </c>
      <c r="Z26" s="120">
        <f t="shared" si="7"/>
        <v>0</v>
      </c>
      <c r="AA26" s="120">
        <f t="shared" si="8"/>
        <v>0</v>
      </c>
      <c r="AB26" s="120">
        <f t="shared" si="9"/>
        <v>0</v>
      </c>
      <c r="AC26" s="120">
        <f t="shared" si="10"/>
        <v>0</v>
      </c>
      <c r="AD26" s="120">
        <f t="shared" si="11"/>
        <v>0</v>
      </c>
      <c r="AE26" s="111">
        <f t="shared" si="1"/>
        <v>0</v>
      </c>
    </row>
    <row r="27" spans="1:31" ht="25.5">
      <c r="A27" s="121" t="s">
        <v>834</v>
      </c>
      <c r="B27" s="117" t="s">
        <v>812</v>
      </c>
      <c r="C27" s="118">
        <v>75</v>
      </c>
      <c r="D27" s="118">
        <v>90</v>
      </c>
      <c r="E27" s="118">
        <v>150</v>
      </c>
      <c r="F27" s="118">
        <v>150</v>
      </c>
      <c r="G27" s="118">
        <v>150</v>
      </c>
      <c r="H27" s="118">
        <v>200</v>
      </c>
      <c r="I27" s="118">
        <v>200</v>
      </c>
      <c r="J27" s="118">
        <v>200</v>
      </c>
      <c r="K27" s="118">
        <v>200</v>
      </c>
      <c r="L27" s="118">
        <v>200</v>
      </c>
      <c r="M27" s="118">
        <v>200</v>
      </c>
      <c r="N27" s="119" t="s">
        <v>835</v>
      </c>
      <c r="O27" s="309"/>
      <c r="P27" s="309"/>
      <c r="Q27" s="309"/>
      <c r="R27" s="309"/>
      <c r="S27" s="172"/>
      <c r="T27" s="172"/>
      <c r="U27" s="120">
        <f t="shared" si="2"/>
        <v>0</v>
      </c>
      <c r="V27" s="120">
        <f t="shared" si="3"/>
        <v>0</v>
      </c>
      <c r="W27" s="120">
        <f t="shared" si="4"/>
        <v>0</v>
      </c>
      <c r="X27" s="120">
        <f t="shared" si="5"/>
        <v>0</v>
      </c>
      <c r="Y27" s="120">
        <f t="shared" si="6"/>
        <v>0</v>
      </c>
      <c r="Z27" s="120">
        <f t="shared" si="7"/>
        <v>0</v>
      </c>
      <c r="AA27" s="120">
        <f t="shared" si="8"/>
        <v>0</v>
      </c>
      <c r="AB27" s="120">
        <f t="shared" si="9"/>
        <v>0</v>
      </c>
      <c r="AC27" s="120">
        <f t="shared" si="10"/>
        <v>0</v>
      </c>
      <c r="AD27" s="120">
        <f t="shared" si="11"/>
        <v>0</v>
      </c>
      <c r="AE27" s="111">
        <f t="shared" si="1"/>
        <v>0</v>
      </c>
    </row>
    <row r="28" spans="1:31">
      <c r="A28" s="112" t="s">
        <v>836</v>
      </c>
      <c r="B28" s="117" t="s">
        <v>812</v>
      </c>
      <c r="C28" s="118">
        <v>20</v>
      </c>
      <c r="D28" s="118">
        <v>30</v>
      </c>
      <c r="E28" s="118">
        <v>50</v>
      </c>
      <c r="F28" s="118">
        <v>50</v>
      </c>
      <c r="G28" s="118">
        <v>50</v>
      </c>
      <c r="H28" s="118">
        <v>100</v>
      </c>
      <c r="I28" s="118">
        <v>100</v>
      </c>
      <c r="J28" s="118">
        <v>100</v>
      </c>
      <c r="K28" s="118">
        <v>100</v>
      </c>
      <c r="L28" s="118">
        <v>100</v>
      </c>
      <c r="M28" s="118">
        <v>100</v>
      </c>
      <c r="N28" s="119" t="s">
        <v>837</v>
      </c>
      <c r="O28" s="309"/>
      <c r="P28" s="309"/>
      <c r="Q28" s="309"/>
      <c r="R28" s="309"/>
      <c r="S28" s="172"/>
      <c r="T28" s="171"/>
      <c r="U28" s="120">
        <f t="shared" si="2"/>
        <v>0</v>
      </c>
      <c r="V28" s="120">
        <f t="shared" si="3"/>
        <v>0</v>
      </c>
      <c r="W28" s="120">
        <f t="shared" si="4"/>
        <v>0</v>
      </c>
      <c r="X28" s="120">
        <f t="shared" si="5"/>
        <v>0</v>
      </c>
      <c r="Y28" s="120">
        <f t="shared" si="6"/>
        <v>0</v>
      </c>
      <c r="Z28" s="120">
        <f t="shared" si="7"/>
        <v>0</v>
      </c>
      <c r="AA28" s="120">
        <f t="shared" si="8"/>
        <v>0</v>
      </c>
      <c r="AB28" s="120">
        <f t="shared" si="9"/>
        <v>0</v>
      </c>
      <c r="AC28" s="120">
        <f t="shared" si="10"/>
        <v>0</v>
      </c>
      <c r="AD28" s="120">
        <f t="shared" si="11"/>
        <v>0</v>
      </c>
      <c r="AE28" s="111">
        <f t="shared" si="1"/>
        <v>0</v>
      </c>
    </row>
    <row r="29" spans="1:31">
      <c r="A29" s="112" t="s">
        <v>836</v>
      </c>
      <c r="B29" s="113" t="s">
        <v>814</v>
      </c>
      <c r="C29" s="114">
        <v>20</v>
      </c>
      <c r="D29" s="114">
        <v>30</v>
      </c>
      <c r="E29" s="114">
        <v>50</v>
      </c>
      <c r="F29" s="114">
        <v>50</v>
      </c>
      <c r="G29" s="114">
        <v>50</v>
      </c>
      <c r="H29" s="114">
        <v>100</v>
      </c>
      <c r="I29" s="114">
        <v>100</v>
      </c>
      <c r="J29" s="114">
        <v>100</v>
      </c>
      <c r="K29" s="114">
        <v>100</v>
      </c>
      <c r="L29" s="114">
        <v>100</v>
      </c>
      <c r="M29" s="114">
        <v>100</v>
      </c>
      <c r="N29" s="115" t="s">
        <v>837</v>
      </c>
      <c r="O29" s="308"/>
      <c r="P29" s="308"/>
      <c r="Q29" s="308"/>
      <c r="R29" s="308"/>
      <c r="S29" s="172"/>
      <c r="T29" s="172"/>
      <c r="U29" s="116">
        <f t="shared" si="2"/>
        <v>0</v>
      </c>
      <c r="V29" s="116">
        <f t="shared" si="3"/>
        <v>0</v>
      </c>
      <c r="W29" s="116">
        <f t="shared" si="4"/>
        <v>0</v>
      </c>
      <c r="X29" s="116">
        <f t="shared" si="5"/>
        <v>0</v>
      </c>
      <c r="Y29" s="116">
        <f t="shared" si="6"/>
        <v>0</v>
      </c>
      <c r="Z29" s="116">
        <f t="shared" si="7"/>
        <v>0</v>
      </c>
      <c r="AA29" s="116">
        <f t="shared" si="8"/>
        <v>0</v>
      </c>
      <c r="AB29" s="116">
        <f t="shared" si="9"/>
        <v>0</v>
      </c>
      <c r="AC29" s="116">
        <f t="shared" si="10"/>
        <v>0</v>
      </c>
      <c r="AD29" s="116">
        <f t="shared" si="11"/>
        <v>0</v>
      </c>
      <c r="AE29" s="111">
        <f t="shared" si="1"/>
        <v>0</v>
      </c>
    </row>
    <row r="30" spans="1:31" ht="25.5">
      <c r="A30" s="28" t="s">
        <v>1377</v>
      </c>
      <c r="B30" s="117" t="s">
        <v>812</v>
      </c>
      <c r="C30" s="118">
        <v>40</v>
      </c>
      <c r="D30" s="118">
        <v>50</v>
      </c>
      <c r="E30" s="118">
        <v>100</v>
      </c>
      <c r="F30" s="118">
        <v>100</v>
      </c>
      <c r="G30" s="118">
        <v>100</v>
      </c>
      <c r="H30" s="118">
        <v>100</v>
      </c>
      <c r="I30" s="118">
        <v>100</v>
      </c>
      <c r="J30" s="118">
        <v>100</v>
      </c>
      <c r="K30" s="118">
        <v>150</v>
      </c>
      <c r="L30" s="118">
        <v>150</v>
      </c>
      <c r="M30" s="118">
        <v>150</v>
      </c>
      <c r="N30" s="119" t="s">
        <v>837</v>
      </c>
      <c r="O30" s="309"/>
      <c r="P30" s="309"/>
      <c r="Q30" s="309"/>
      <c r="R30" s="309"/>
      <c r="S30" s="172"/>
      <c r="T30" s="171"/>
      <c r="U30" s="120">
        <f t="shared" si="2"/>
        <v>0</v>
      </c>
      <c r="V30" s="120">
        <f t="shared" si="3"/>
        <v>0</v>
      </c>
      <c r="W30" s="120">
        <f t="shared" si="4"/>
        <v>0</v>
      </c>
      <c r="X30" s="120">
        <f t="shared" si="5"/>
        <v>0</v>
      </c>
      <c r="Y30" s="120">
        <f t="shared" si="6"/>
        <v>0</v>
      </c>
      <c r="Z30" s="120">
        <f t="shared" si="7"/>
        <v>0</v>
      </c>
      <c r="AA30" s="120">
        <f t="shared" si="8"/>
        <v>0</v>
      </c>
      <c r="AB30" s="120">
        <f t="shared" si="9"/>
        <v>0</v>
      </c>
      <c r="AC30" s="120">
        <f t="shared" si="10"/>
        <v>0</v>
      </c>
      <c r="AD30" s="120">
        <f t="shared" si="11"/>
        <v>0</v>
      </c>
      <c r="AE30" s="111">
        <f t="shared" si="1"/>
        <v>0</v>
      </c>
    </row>
    <row r="31" spans="1:31" ht="25.5">
      <c r="A31" s="28" t="s">
        <v>1378</v>
      </c>
      <c r="B31" s="113" t="s">
        <v>814</v>
      </c>
      <c r="C31" s="114">
        <v>40</v>
      </c>
      <c r="D31" s="114">
        <v>50</v>
      </c>
      <c r="E31" s="114">
        <v>100</v>
      </c>
      <c r="F31" s="114">
        <v>100</v>
      </c>
      <c r="G31" s="114">
        <v>100</v>
      </c>
      <c r="H31" s="114">
        <v>100</v>
      </c>
      <c r="I31" s="114">
        <v>100</v>
      </c>
      <c r="J31" s="114">
        <v>100</v>
      </c>
      <c r="K31" s="114">
        <v>150</v>
      </c>
      <c r="L31" s="114">
        <v>150</v>
      </c>
      <c r="M31" s="114">
        <v>150</v>
      </c>
      <c r="N31" s="115" t="s">
        <v>837</v>
      </c>
      <c r="O31" s="308"/>
      <c r="P31" s="308"/>
      <c r="Q31" s="308"/>
      <c r="R31" s="308"/>
      <c r="S31" s="172"/>
      <c r="T31" s="172"/>
      <c r="U31" s="116">
        <f t="shared" si="2"/>
        <v>0</v>
      </c>
      <c r="V31" s="116">
        <f t="shared" si="3"/>
        <v>0</v>
      </c>
      <c r="W31" s="116">
        <f t="shared" si="4"/>
        <v>0</v>
      </c>
      <c r="X31" s="116">
        <f t="shared" si="5"/>
        <v>0</v>
      </c>
      <c r="Y31" s="116">
        <f t="shared" si="6"/>
        <v>0</v>
      </c>
      <c r="Z31" s="116">
        <f t="shared" si="7"/>
        <v>0</v>
      </c>
      <c r="AA31" s="116">
        <f t="shared" si="8"/>
        <v>0</v>
      </c>
      <c r="AB31" s="116">
        <f t="shared" si="9"/>
        <v>0</v>
      </c>
      <c r="AC31" s="116">
        <f t="shared" si="10"/>
        <v>0</v>
      </c>
      <c r="AD31" s="116">
        <f t="shared" si="11"/>
        <v>0</v>
      </c>
      <c r="AE31" s="111">
        <f t="shared" si="1"/>
        <v>0</v>
      </c>
    </row>
    <row r="32" spans="1:31">
      <c r="A32" s="112" t="s">
        <v>838</v>
      </c>
      <c r="B32" s="117" t="s">
        <v>812</v>
      </c>
      <c r="C32" s="118">
        <v>10</v>
      </c>
      <c r="D32" s="118">
        <v>20</v>
      </c>
      <c r="E32" s="118">
        <v>30</v>
      </c>
      <c r="F32" s="118">
        <v>30</v>
      </c>
      <c r="G32" s="118">
        <v>50</v>
      </c>
      <c r="H32" s="118">
        <v>50</v>
      </c>
      <c r="I32" s="118">
        <v>50</v>
      </c>
      <c r="J32" s="118">
        <v>50</v>
      </c>
      <c r="K32" s="118">
        <v>50</v>
      </c>
      <c r="L32" s="118">
        <v>50</v>
      </c>
      <c r="M32" s="118">
        <v>50</v>
      </c>
      <c r="N32" s="119" t="s">
        <v>839</v>
      </c>
      <c r="O32" s="309"/>
      <c r="P32" s="309"/>
      <c r="Q32" s="309"/>
      <c r="R32" s="309"/>
      <c r="S32" s="172"/>
      <c r="T32" s="171"/>
      <c r="U32" s="120">
        <f t="shared" si="2"/>
        <v>0</v>
      </c>
      <c r="V32" s="120">
        <f t="shared" si="3"/>
        <v>0</v>
      </c>
      <c r="W32" s="120">
        <f t="shared" si="4"/>
        <v>0</v>
      </c>
      <c r="X32" s="120">
        <f t="shared" si="5"/>
        <v>0</v>
      </c>
      <c r="Y32" s="120">
        <f t="shared" si="6"/>
        <v>0</v>
      </c>
      <c r="Z32" s="120">
        <f t="shared" si="7"/>
        <v>0</v>
      </c>
      <c r="AA32" s="120">
        <f t="shared" si="8"/>
        <v>0</v>
      </c>
      <c r="AB32" s="120">
        <f t="shared" si="9"/>
        <v>0</v>
      </c>
      <c r="AC32" s="120">
        <f t="shared" si="10"/>
        <v>0</v>
      </c>
      <c r="AD32" s="120">
        <f t="shared" si="11"/>
        <v>0</v>
      </c>
      <c r="AE32" s="111">
        <f t="shared" si="1"/>
        <v>0</v>
      </c>
    </row>
    <row r="33" spans="1:31" ht="30" customHeight="1">
      <c r="A33" s="112" t="s">
        <v>838</v>
      </c>
      <c r="B33" s="113" t="s">
        <v>814</v>
      </c>
      <c r="C33" s="114">
        <v>10</v>
      </c>
      <c r="D33" s="114">
        <v>20</v>
      </c>
      <c r="E33" s="114">
        <v>30</v>
      </c>
      <c r="F33" s="114">
        <v>30</v>
      </c>
      <c r="G33" s="114">
        <v>50</v>
      </c>
      <c r="H33" s="114">
        <v>50</v>
      </c>
      <c r="I33" s="114">
        <v>50</v>
      </c>
      <c r="J33" s="114">
        <v>50</v>
      </c>
      <c r="K33" s="114">
        <v>50</v>
      </c>
      <c r="L33" s="114">
        <v>50</v>
      </c>
      <c r="M33" s="114">
        <v>50</v>
      </c>
      <c r="N33" s="115" t="s">
        <v>839</v>
      </c>
      <c r="O33" s="308"/>
      <c r="P33" s="308"/>
      <c r="Q33" s="308"/>
      <c r="R33" s="308"/>
      <c r="S33" s="172"/>
      <c r="T33" s="172"/>
      <c r="U33" s="116">
        <f t="shared" si="2"/>
        <v>0</v>
      </c>
      <c r="V33" s="116">
        <f t="shared" si="3"/>
        <v>0</v>
      </c>
      <c r="W33" s="116">
        <f t="shared" si="4"/>
        <v>0</v>
      </c>
      <c r="X33" s="116">
        <f t="shared" si="5"/>
        <v>0</v>
      </c>
      <c r="Y33" s="116">
        <f t="shared" si="6"/>
        <v>0</v>
      </c>
      <c r="Z33" s="116">
        <f t="shared" si="7"/>
        <v>0</v>
      </c>
      <c r="AA33" s="116">
        <f t="shared" si="8"/>
        <v>0</v>
      </c>
      <c r="AB33" s="116">
        <f t="shared" si="9"/>
        <v>0</v>
      </c>
      <c r="AC33" s="116">
        <f t="shared" si="10"/>
        <v>0</v>
      </c>
      <c r="AD33" s="116">
        <f t="shared" si="11"/>
        <v>0</v>
      </c>
      <c r="AE33" s="111">
        <f t="shared" si="1"/>
        <v>0</v>
      </c>
    </row>
    <row r="34" spans="1:31">
      <c r="A34" s="112" t="s">
        <v>840</v>
      </c>
      <c r="B34" s="117" t="s">
        <v>812</v>
      </c>
      <c r="C34" s="118">
        <v>5</v>
      </c>
      <c r="D34" s="118">
        <v>10</v>
      </c>
      <c r="E34" s="118">
        <v>20</v>
      </c>
      <c r="F34" s="118">
        <v>20</v>
      </c>
      <c r="G34" s="118">
        <v>20</v>
      </c>
      <c r="H34" s="118">
        <v>20</v>
      </c>
      <c r="I34" s="118">
        <v>20</v>
      </c>
      <c r="J34" s="118">
        <v>20</v>
      </c>
      <c r="K34" s="118">
        <v>30</v>
      </c>
      <c r="L34" s="118">
        <v>30</v>
      </c>
      <c r="M34" s="118">
        <v>30</v>
      </c>
      <c r="N34" s="119" t="s">
        <v>841</v>
      </c>
      <c r="O34" s="309"/>
      <c r="P34" s="309"/>
      <c r="Q34" s="309"/>
      <c r="R34" s="309"/>
      <c r="S34" s="172"/>
      <c r="T34" s="171"/>
      <c r="U34" s="120">
        <f t="shared" si="2"/>
        <v>0</v>
      </c>
      <c r="V34" s="120">
        <f t="shared" si="3"/>
        <v>0</v>
      </c>
      <c r="W34" s="120">
        <f t="shared" si="4"/>
        <v>0</v>
      </c>
      <c r="X34" s="120">
        <f t="shared" si="5"/>
        <v>0</v>
      </c>
      <c r="Y34" s="120">
        <f t="shared" si="6"/>
        <v>0</v>
      </c>
      <c r="Z34" s="120">
        <f t="shared" si="7"/>
        <v>0</v>
      </c>
      <c r="AA34" s="120">
        <f t="shared" si="8"/>
        <v>0</v>
      </c>
      <c r="AB34" s="120">
        <f t="shared" si="9"/>
        <v>0</v>
      </c>
      <c r="AC34" s="120">
        <f t="shared" si="10"/>
        <v>0</v>
      </c>
      <c r="AD34" s="120">
        <f t="shared" si="11"/>
        <v>0</v>
      </c>
      <c r="AE34" s="111">
        <f t="shared" si="1"/>
        <v>0</v>
      </c>
    </row>
    <row r="35" spans="1:31" ht="25.5">
      <c r="A35" s="121" t="s">
        <v>842</v>
      </c>
      <c r="B35" s="117" t="s">
        <v>812</v>
      </c>
      <c r="C35" s="118">
        <v>5</v>
      </c>
      <c r="D35" s="118">
        <v>10</v>
      </c>
      <c r="E35" s="118">
        <v>20</v>
      </c>
      <c r="F35" s="118">
        <v>20</v>
      </c>
      <c r="G35" s="118">
        <v>20</v>
      </c>
      <c r="H35" s="118">
        <v>20</v>
      </c>
      <c r="I35" s="118">
        <v>20</v>
      </c>
      <c r="J35" s="118">
        <v>20</v>
      </c>
      <c r="K35" s="118">
        <v>30</v>
      </c>
      <c r="L35" s="118">
        <v>30</v>
      </c>
      <c r="M35" s="118">
        <v>30</v>
      </c>
      <c r="N35" s="119" t="s">
        <v>843</v>
      </c>
      <c r="O35" s="309"/>
      <c r="P35" s="309"/>
      <c r="Q35" s="309"/>
      <c r="R35" s="309"/>
      <c r="S35" s="172"/>
      <c r="T35" s="172"/>
      <c r="U35" s="120">
        <f t="shared" si="2"/>
        <v>0</v>
      </c>
      <c r="V35" s="120">
        <f t="shared" si="3"/>
        <v>0</v>
      </c>
      <c r="W35" s="120">
        <f t="shared" si="4"/>
        <v>0</v>
      </c>
      <c r="X35" s="120">
        <f t="shared" si="5"/>
        <v>0</v>
      </c>
      <c r="Y35" s="120">
        <f t="shared" si="6"/>
        <v>0</v>
      </c>
      <c r="Z35" s="120">
        <f t="shared" si="7"/>
        <v>0</v>
      </c>
      <c r="AA35" s="120">
        <f t="shared" si="8"/>
        <v>0</v>
      </c>
      <c r="AB35" s="120">
        <f t="shared" si="9"/>
        <v>0</v>
      </c>
      <c r="AC35" s="120">
        <f t="shared" si="10"/>
        <v>0</v>
      </c>
      <c r="AD35" s="120">
        <f t="shared" si="11"/>
        <v>0</v>
      </c>
      <c r="AE35" s="111">
        <f t="shared" si="1"/>
        <v>0</v>
      </c>
    </row>
    <row r="36" spans="1:31" ht="25.5">
      <c r="A36" s="121" t="s">
        <v>842</v>
      </c>
      <c r="B36" s="113" t="s">
        <v>814</v>
      </c>
      <c r="C36" s="114">
        <v>5</v>
      </c>
      <c r="D36" s="114">
        <v>10</v>
      </c>
      <c r="E36" s="114">
        <v>20</v>
      </c>
      <c r="F36" s="114">
        <v>20</v>
      </c>
      <c r="G36" s="114">
        <v>20</v>
      </c>
      <c r="H36" s="114">
        <v>20</v>
      </c>
      <c r="I36" s="114">
        <v>20</v>
      </c>
      <c r="J36" s="114">
        <v>20</v>
      </c>
      <c r="K36" s="114">
        <v>30</v>
      </c>
      <c r="L36" s="114">
        <v>30</v>
      </c>
      <c r="M36" s="114">
        <v>30</v>
      </c>
      <c r="N36" s="115" t="s">
        <v>843</v>
      </c>
      <c r="O36" s="308"/>
      <c r="P36" s="308"/>
      <c r="Q36" s="308"/>
      <c r="R36" s="308"/>
      <c r="S36" s="172"/>
      <c r="T36" s="171"/>
      <c r="U36" s="116">
        <f t="shared" si="2"/>
        <v>0</v>
      </c>
      <c r="V36" s="116">
        <f t="shared" si="3"/>
        <v>0</v>
      </c>
      <c r="W36" s="116">
        <f t="shared" si="4"/>
        <v>0</v>
      </c>
      <c r="X36" s="116">
        <f t="shared" si="5"/>
        <v>0</v>
      </c>
      <c r="Y36" s="116">
        <f t="shared" si="6"/>
        <v>0</v>
      </c>
      <c r="Z36" s="116">
        <f t="shared" si="7"/>
        <v>0</v>
      </c>
      <c r="AA36" s="116">
        <f t="shared" si="8"/>
        <v>0</v>
      </c>
      <c r="AB36" s="116">
        <f t="shared" si="9"/>
        <v>0</v>
      </c>
      <c r="AC36" s="116">
        <f t="shared" si="10"/>
        <v>0</v>
      </c>
      <c r="AD36" s="116">
        <f t="shared" si="11"/>
        <v>0</v>
      </c>
      <c r="AE36" s="111">
        <f t="shared" si="1"/>
        <v>0</v>
      </c>
    </row>
    <row r="37" spans="1:31">
      <c r="A37" s="112" t="s">
        <v>844</v>
      </c>
      <c r="B37" s="117" t="s">
        <v>812</v>
      </c>
      <c r="C37" s="118">
        <v>10</v>
      </c>
      <c r="D37" s="118">
        <v>20</v>
      </c>
      <c r="E37" s="118">
        <v>30</v>
      </c>
      <c r="F37" s="118">
        <v>30</v>
      </c>
      <c r="G37" s="118">
        <v>50</v>
      </c>
      <c r="H37" s="118">
        <v>50</v>
      </c>
      <c r="I37" s="118">
        <v>50</v>
      </c>
      <c r="J37" s="118">
        <v>50</v>
      </c>
      <c r="K37" s="118">
        <v>50</v>
      </c>
      <c r="L37" s="118">
        <v>50</v>
      </c>
      <c r="M37" s="118">
        <v>50</v>
      </c>
      <c r="N37" s="119" t="s">
        <v>845</v>
      </c>
      <c r="O37" s="309"/>
      <c r="P37" s="309"/>
      <c r="Q37" s="309"/>
      <c r="R37" s="309"/>
      <c r="S37" s="172"/>
      <c r="T37" s="172"/>
      <c r="U37" s="120">
        <f t="shared" si="2"/>
        <v>0</v>
      </c>
      <c r="V37" s="120">
        <f t="shared" si="3"/>
        <v>0</v>
      </c>
      <c r="W37" s="120">
        <f t="shared" si="4"/>
        <v>0</v>
      </c>
      <c r="X37" s="120">
        <f t="shared" si="5"/>
        <v>0</v>
      </c>
      <c r="Y37" s="120">
        <f t="shared" si="6"/>
        <v>0</v>
      </c>
      <c r="Z37" s="120">
        <f t="shared" si="7"/>
        <v>0</v>
      </c>
      <c r="AA37" s="120">
        <f t="shared" si="8"/>
        <v>0</v>
      </c>
      <c r="AB37" s="120">
        <f t="shared" si="9"/>
        <v>0</v>
      </c>
      <c r="AC37" s="120">
        <f t="shared" si="10"/>
        <v>0</v>
      </c>
      <c r="AD37" s="120">
        <f t="shared" si="11"/>
        <v>0</v>
      </c>
      <c r="AE37" s="111">
        <f t="shared" si="1"/>
        <v>0</v>
      </c>
    </row>
    <row r="38" spans="1:31" ht="25.5">
      <c r="A38" s="112" t="s">
        <v>846</v>
      </c>
      <c r="B38" s="117" t="s">
        <v>812</v>
      </c>
      <c r="C38" s="118">
        <v>20</v>
      </c>
      <c r="D38" s="118">
        <v>30</v>
      </c>
      <c r="E38" s="118">
        <v>50</v>
      </c>
      <c r="F38" s="118">
        <v>50</v>
      </c>
      <c r="G38" s="118">
        <v>50</v>
      </c>
      <c r="H38" s="118">
        <v>100</v>
      </c>
      <c r="I38" s="118">
        <v>100</v>
      </c>
      <c r="J38" s="118">
        <v>100</v>
      </c>
      <c r="K38" s="118">
        <v>100</v>
      </c>
      <c r="L38" s="118">
        <v>100</v>
      </c>
      <c r="M38" s="118">
        <v>100</v>
      </c>
      <c r="N38" s="119" t="s">
        <v>847</v>
      </c>
      <c r="O38" s="309"/>
      <c r="P38" s="309"/>
      <c r="Q38" s="309"/>
      <c r="R38" s="309"/>
      <c r="S38" s="172"/>
      <c r="T38" s="171"/>
      <c r="U38" s="120">
        <f t="shared" si="2"/>
        <v>0</v>
      </c>
      <c r="V38" s="120">
        <f t="shared" si="3"/>
        <v>0</v>
      </c>
      <c r="W38" s="120">
        <f t="shared" si="4"/>
        <v>0</v>
      </c>
      <c r="X38" s="120">
        <f t="shared" si="5"/>
        <v>0</v>
      </c>
      <c r="Y38" s="120">
        <f t="shared" si="6"/>
        <v>0</v>
      </c>
      <c r="Z38" s="120">
        <f t="shared" si="7"/>
        <v>0</v>
      </c>
      <c r="AA38" s="120">
        <f t="shared" si="8"/>
        <v>0</v>
      </c>
      <c r="AB38" s="120">
        <f t="shared" si="9"/>
        <v>0</v>
      </c>
      <c r="AC38" s="120">
        <f t="shared" si="10"/>
        <v>0</v>
      </c>
      <c r="AD38" s="120">
        <f t="shared" si="11"/>
        <v>0</v>
      </c>
      <c r="AE38" s="111">
        <f t="shared" si="1"/>
        <v>0</v>
      </c>
    </row>
    <row r="39" spans="1:31" ht="25.5">
      <c r="A39" s="112" t="s">
        <v>846</v>
      </c>
      <c r="B39" s="113" t="s">
        <v>814</v>
      </c>
      <c r="C39" s="114" t="s">
        <v>848</v>
      </c>
      <c r="D39" s="114">
        <v>30</v>
      </c>
      <c r="E39" s="114">
        <v>50</v>
      </c>
      <c r="F39" s="114">
        <v>50</v>
      </c>
      <c r="G39" s="114">
        <v>50</v>
      </c>
      <c r="H39" s="114">
        <v>100</v>
      </c>
      <c r="I39" s="114">
        <v>100</v>
      </c>
      <c r="J39" s="114">
        <v>100</v>
      </c>
      <c r="K39" s="114">
        <v>100</v>
      </c>
      <c r="L39" s="114">
        <v>100</v>
      </c>
      <c r="M39" s="114">
        <v>100</v>
      </c>
      <c r="N39" s="115" t="s">
        <v>847</v>
      </c>
      <c r="O39" s="308"/>
      <c r="P39" s="308"/>
      <c r="Q39" s="308"/>
      <c r="R39" s="308"/>
      <c r="S39" s="172"/>
      <c r="T39" s="172"/>
      <c r="U39" s="116">
        <f t="shared" si="2"/>
        <v>0</v>
      </c>
      <c r="V39" s="116">
        <f t="shared" si="3"/>
        <v>0</v>
      </c>
      <c r="W39" s="116">
        <f t="shared" si="4"/>
        <v>0</v>
      </c>
      <c r="X39" s="116">
        <f t="shared" si="5"/>
        <v>0</v>
      </c>
      <c r="Y39" s="116">
        <f t="shared" si="6"/>
        <v>0</v>
      </c>
      <c r="Z39" s="116">
        <f t="shared" si="7"/>
        <v>0</v>
      </c>
      <c r="AA39" s="116">
        <f t="shared" si="8"/>
        <v>0</v>
      </c>
      <c r="AB39" s="116">
        <f t="shared" si="9"/>
        <v>0</v>
      </c>
      <c r="AC39" s="116">
        <f t="shared" si="10"/>
        <v>0</v>
      </c>
      <c r="AD39" s="116">
        <f t="shared" si="11"/>
        <v>0</v>
      </c>
      <c r="AE39" s="111">
        <f t="shared" si="1"/>
        <v>0</v>
      </c>
    </row>
    <row r="40" spans="1:31">
      <c r="A40" s="121" t="s">
        <v>849</v>
      </c>
      <c r="B40" s="117" t="s">
        <v>812</v>
      </c>
      <c r="C40" s="118">
        <v>40</v>
      </c>
      <c r="D40" s="118">
        <v>50</v>
      </c>
      <c r="E40" s="118">
        <v>100</v>
      </c>
      <c r="F40" s="118">
        <v>100</v>
      </c>
      <c r="G40" s="118">
        <v>100</v>
      </c>
      <c r="H40" s="118">
        <v>100</v>
      </c>
      <c r="I40" s="118">
        <v>100</v>
      </c>
      <c r="J40" s="118">
        <v>100</v>
      </c>
      <c r="K40" s="118">
        <v>150</v>
      </c>
      <c r="L40" s="118">
        <v>150</v>
      </c>
      <c r="M40" s="118">
        <v>150</v>
      </c>
      <c r="N40" s="119" t="s">
        <v>850</v>
      </c>
      <c r="O40" s="309"/>
      <c r="P40" s="309"/>
      <c r="Q40" s="309"/>
      <c r="R40" s="309"/>
      <c r="S40" s="172"/>
      <c r="T40" s="171"/>
      <c r="U40" s="120">
        <f t="shared" si="2"/>
        <v>0</v>
      </c>
      <c r="V40" s="120">
        <f t="shared" si="3"/>
        <v>0</v>
      </c>
      <c r="W40" s="120">
        <f t="shared" si="4"/>
        <v>0</v>
      </c>
      <c r="X40" s="120">
        <f t="shared" si="5"/>
        <v>0</v>
      </c>
      <c r="Y40" s="120">
        <f t="shared" si="6"/>
        <v>0</v>
      </c>
      <c r="Z40" s="120">
        <f t="shared" si="7"/>
        <v>0</v>
      </c>
      <c r="AA40" s="120">
        <f t="shared" si="8"/>
        <v>0</v>
      </c>
      <c r="AB40" s="120">
        <f t="shared" si="9"/>
        <v>0</v>
      </c>
      <c r="AC40" s="120">
        <f t="shared" si="10"/>
        <v>0</v>
      </c>
      <c r="AD40" s="120">
        <f t="shared" si="11"/>
        <v>0</v>
      </c>
      <c r="AE40" s="111">
        <f t="shared" si="1"/>
        <v>0</v>
      </c>
    </row>
    <row r="41" spans="1:31">
      <c r="A41" s="121" t="s">
        <v>849</v>
      </c>
      <c r="B41" s="113" t="s">
        <v>814</v>
      </c>
      <c r="C41" s="114" t="s">
        <v>848</v>
      </c>
      <c r="D41" s="114">
        <v>50</v>
      </c>
      <c r="E41" s="114">
        <v>100</v>
      </c>
      <c r="F41" s="114">
        <v>100</v>
      </c>
      <c r="G41" s="114">
        <v>100</v>
      </c>
      <c r="H41" s="114">
        <v>100</v>
      </c>
      <c r="I41" s="114">
        <v>100</v>
      </c>
      <c r="J41" s="114">
        <v>100</v>
      </c>
      <c r="K41" s="114">
        <v>150</v>
      </c>
      <c r="L41" s="114">
        <v>150</v>
      </c>
      <c r="M41" s="114">
        <v>150</v>
      </c>
      <c r="N41" s="115" t="s">
        <v>850</v>
      </c>
      <c r="O41" s="308"/>
      <c r="P41" s="308"/>
      <c r="Q41" s="308"/>
      <c r="R41" s="308"/>
      <c r="S41" s="172"/>
      <c r="T41" s="172"/>
      <c r="U41" s="116">
        <f t="shared" si="2"/>
        <v>0</v>
      </c>
      <c r="V41" s="116">
        <f t="shared" si="3"/>
        <v>0</v>
      </c>
      <c r="W41" s="116">
        <f t="shared" si="4"/>
        <v>0</v>
      </c>
      <c r="X41" s="116">
        <f t="shared" si="5"/>
        <v>0</v>
      </c>
      <c r="Y41" s="116">
        <f t="shared" si="6"/>
        <v>0</v>
      </c>
      <c r="Z41" s="116">
        <f t="shared" si="7"/>
        <v>0</v>
      </c>
      <c r="AA41" s="116">
        <f t="shared" si="8"/>
        <v>0</v>
      </c>
      <c r="AB41" s="116">
        <f t="shared" si="9"/>
        <v>0</v>
      </c>
      <c r="AC41" s="116">
        <f t="shared" si="10"/>
        <v>0</v>
      </c>
      <c r="AD41" s="116">
        <f t="shared" si="11"/>
        <v>0</v>
      </c>
      <c r="AE41" s="111">
        <f t="shared" si="1"/>
        <v>0</v>
      </c>
    </row>
    <row r="42" spans="1:31">
      <c r="A42" s="112" t="s">
        <v>851</v>
      </c>
      <c r="B42" s="117" t="s">
        <v>812</v>
      </c>
      <c r="C42" s="118">
        <v>5</v>
      </c>
      <c r="D42" s="118">
        <v>10</v>
      </c>
      <c r="E42" s="118">
        <v>20</v>
      </c>
      <c r="F42" s="118">
        <v>20</v>
      </c>
      <c r="G42" s="118">
        <v>20</v>
      </c>
      <c r="H42" s="118">
        <v>20</v>
      </c>
      <c r="I42" s="118">
        <v>20</v>
      </c>
      <c r="J42" s="118">
        <v>20</v>
      </c>
      <c r="K42" s="118">
        <v>30</v>
      </c>
      <c r="L42" s="118">
        <v>30</v>
      </c>
      <c r="M42" s="118">
        <v>30</v>
      </c>
      <c r="N42" s="119" t="s">
        <v>852</v>
      </c>
      <c r="O42" s="309"/>
      <c r="P42" s="309"/>
      <c r="Q42" s="309"/>
      <c r="R42" s="309"/>
      <c r="S42" s="172"/>
      <c r="T42" s="171"/>
      <c r="U42" s="120">
        <f t="shared" si="2"/>
        <v>0</v>
      </c>
      <c r="V42" s="120">
        <f t="shared" si="3"/>
        <v>0</v>
      </c>
      <c r="W42" s="120">
        <f t="shared" si="4"/>
        <v>0</v>
      </c>
      <c r="X42" s="120">
        <f t="shared" si="5"/>
        <v>0</v>
      </c>
      <c r="Y42" s="120">
        <f t="shared" si="6"/>
        <v>0</v>
      </c>
      <c r="Z42" s="120">
        <f t="shared" si="7"/>
        <v>0</v>
      </c>
      <c r="AA42" s="120">
        <f t="shared" si="8"/>
        <v>0</v>
      </c>
      <c r="AB42" s="120">
        <f t="shared" si="9"/>
        <v>0</v>
      </c>
      <c r="AC42" s="120">
        <f t="shared" si="10"/>
        <v>0</v>
      </c>
      <c r="AD42" s="120">
        <f t="shared" si="11"/>
        <v>0</v>
      </c>
      <c r="AE42" s="111">
        <f t="shared" si="1"/>
        <v>0</v>
      </c>
    </row>
    <row r="43" spans="1:31">
      <c r="A43" s="112" t="s">
        <v>853</v>
      </c>
      <c r="B43" s="117" t="s">
        <v>812</v>
      </c>
      <c r="C43" s="118">
        <v>10</v>
      </c>
      <c r="D43" s="118">
        <v>20</v>
      </c>
      <c r="E43" s="118">
        <v>30</v>
      </c>
      <c r="F43" s="118">
        <v>30</v>
      </c>
      <c r="G43" s="118">
        <v>50</v>
      </c>
      <c r="H43" s="118">
        <v>50</v>
      </c>
      <c r="I43" s="118">
        <v>50</v>
      </c>
      <c r="J43" s="118">
        <v>50</v>
      </c>
      <c r="K43" s="118">
        <v>50</v>
      </c>
      <c r="L43" s="118">
        <v>50</v>
      </c>
      <c r="M43" s="118">
        <v>50</v>
      </c>
      <c r="N43" s="119" t="s">
        <v>854</v>
      </c>
      <c r="O43" s="309"/>
      <c r="P43" s="309"/>
      <c r="Q43" s="309"/>
      <c r="R43" s="309"/>
      <c r="S43" s="172"/>
      <c r="T43" s="172"/>
      <c r="U43" s="120">
        <f t="shared" ref="U43:U74" si="12">D43*$T43*12</f>
        <v>0</v>
      </c>
      <c r="V43" s="120">
        <f t="shared" ref="V43:V74" si="13">E43*$T43*12</f>
        <v>0</v>
      </c>
      <c r="W43" s="120">
        <f t="shared" ref="W43:W74" si="14">F43*$T43*12</f>
        <v>0</v>
      </c>
      <c r="X43" s="120">
        <f t="shared" ref="X43:X74" si="15">G43*$T43*12</f>
        <v>0</v>
      </c>
      <c r="Y43" s="120">
        <f t="shared" ref="Y43:Y74" si="16">H43*$T43*12</f>
        <v>0</v>
      </c>
      <c r="Z43" s="120">
        <f t="shared" ref="Z43:Z74" si="17">I43*$T43*12</f>
        <v>0</v>
      </c>
      <c r="AA43" s="120">
        <f t="shared" ref="AA43:AA74" si="18">J43*$T43*12</f>
        <v>0</v>
      </c>
      <c r="AB43" s="120">
        <f t="shared" ref="AB43:AB74" si="19">K43*$T43*12</f>
        <v>0</v>
      </c>
      <c r="AC43" s="120">
        <f t="shared" ref="AC43:AC74" si="20">L43*$T43*12</f>
        <v>0</v>
      </c>
      <c r="AD43" s="120">
        <f t="shared" ref="AD43:AD74" si="21">M43*$T43*12</f>
        <v>0</v>
      </c>
      <c r="AE43" s="111">
        <f t="shared" si="1"/>
        <v>0</v>
      </c>
    </row>
    <row r="44" spans="1:31">
      <c r="A44" s="112" t="s">
        <v>693</v>
      </c>
      <c r="B44" s="117" t="s">
        <v>812</v>
      </c>
      <c r="C44" s="118">
        <v>50</v>
      </c>
      <c r="D44" s="118">
        <v>60</v>
      </c>
      <c r="E44" s="118">
        <v>100</v>
      </c>
      <c r="F44" s="118">
        <v>100</v>
      </c>
      <c r="G44" s="118">
        <v>100</v>
      </c>
      <c r="H44" s="118">
        <v>150</v>
      </c>
      <c r="I44" s="118">
        <v>150</v>
      </c>
      <c r="J44" s="118">
        <v>150</v>
      </c>
      <c r="K44" s="118">
        <v>150</v>
      </c>
      <c r="L44" s="118">
        <v>150</v>
      </c>
      <c r="M44" s="118">
        <v>150</v>
      </c>
      <c r="N44" s="119" t="s">
        <v>855</v>
      </c>
      <c r="O44" s="309"/>
      <c r="P44" s="309"/>
      <c r="Q44" s="309"/>
      <c r="R44" s="309"/>
      <c r="S44" s="172"/>
      <c r="T44" s="171"/>
      <c r="U44" s="120">
        <f t="shared" si="12"/>
        <v>0</v>
      </c>
      <c r="V44" s="120">
        <f t="shared" si="13"/>
        <v>0</v>
      </c>
      <c r="W44" s="120">
        <f t="shared" si="14"/>
        <v>0</v>
      </c>
      <c r="X44" s="120">
        <f t="shared" si="15"/>
        <v>0</v>
      </c>
      <c r="Y44" s="120">
        <f t="shared" si="16"/>
        <v>0</v>
      </c>
      <c r="Z44" s="120">
        <f t="shared" si="17"/>
        <v>0</v>
      </c>
      <c r="AA44" s="120">
        <f t="shared" si="18"/>
        <v>0</v>
      </c>
      <c r="AB44" s="120">
        <f t="shared" si="19"/>
        <v>0</v>
      </c>
      <c r="AC44" s="120">
        <f t="shared" si="20"/>
        <v>0</v>
      </c>
      <c r="AD44" s="120">
        <f t="shared" si="21"/>
        <v>0</v>
      </c>
      <c r="AE44" s="111">
        <f t="shared" si="1"/>
        <v>0</v>
      </c>
    </row>
    <row r="45" spans="1:31">
      <c r="A45" s="112" t="s">
        <v>693</v>
      </c>
      <c r="B45" s="113" t="s">
        <v>814</v>
      </c>
      <c r="C45" s="114">
        <v>50</v>
      </c>
      <c r="D45" s="114">
        <v>60</v>
      </c>
      <c r="E45" s="114">
        <v>100</v>
      </c>
      <c r="F45" s="114">
        <v>100</v>
      </c>
      <c r="G45" s="114">
        <v>100</v>
      </c>
      <c r="H45" s="114">
        <v>150</v>
      </c>
      <c r="I45" s="114">
        <v>150</v>
      </c>
      <c r="J45" s="114">
        <v>150</v>
      </c>
      <c r="K45" s="114">
        <v>150</v>
      </c>
      <c r="L45" s="114">
        <v>150</v>
      </c>
      <c r="M45" s="114">
        <v>150</v>
      </c>
      <c r="N45" s="115" t="s">
        <v>855</v>
      </c>
      <c r="O45" s="308"/>
      <c r="P45" s="308"/>
      <c r="Q45" s="308"/>
      <c r="R45" s="308"/>
      <c r="S45" s="172"/>
      <c r="T45" s="172"/>
      <c r="U45" s="116">
        <f t="shared" si="12"/>
        <v>0</v>
      </c>
      <c r="V45" s="116">
        <f t="shared" si="13"/>
        <v>0</v>
      </c>
      <c r="W45" s="116">
        <f t="shared" si="14"/>
        <v>0</v>
      </c>
      <c r="X45" s="116">
        <f t="shared" si="15"/>
        <v>0</v>
      </c>
      <c r="Y45" s="116">
        <f t="shared" si="16"/>
        <v>0</v>
      </c>
      <c r="Z45" s="116">
        <f t="shared" si="17"/>
        <v>0</v>
      </c>
      <c r="AA45" s="116">
        <f t="shared" si="18"/>
        <v>0</v>
      </c>
      <c r="AB45" s="116">
        <f t="shared" si="19"/>
        <v>0</v>
      </c>
      <c r="AC45" s="116">
        <f t="shared" si="20"/>
        <v>0</v>
      </c>
      <c r="AD45" s="116">
        <f t="shared" si="21"/>
        <v>0</v>
      </c>
      <c r="AE45" s="111">
        <f t="shared" si="1"/>
        <v>0</v>
      </c>
    </row>
    <row r="46" spans="1:31" ht="25.5">
      <c r="A46" s="121" t="s">
        <v>856</v>
      </c>
      <c r="B46" s="117" t="s">
        <v>812</v>
      </c>
      <c r="C46" s="118">
        <v>5</v>
      </c>
      <c r="D46" s="118">
        <v>10</v>
      </c>
      <c r="E46" s="118">
        <v>20</v>
      </c>
      <c r="F46" s="118">
        <v>20</v>
      </c>
      <c r="G46" s="118">
        <v>20</v>
      </c>
      <c r="H46" s="118">
        <v>20</v>
      </c>
      <c r="I46" s="118">
        <v>20</v>
      </c>
      <c r="J46" s="118">
        <v>20</v>
      </c>
      <c r="K46" s="118">
        <v>30</v>
      </c>
      <c r="L46" s="118">
        <v>30</v>
      </c>
      <c r="M46" s="118">
        <v>30</v>
      </c>
      <c r="N46" s="119" t="s">
        <v>857</v>
      </c>
      <c r="O46" s="309"/>
      <c r="P46" s="309"/>
      <c r="Q46" s="309"/>
      <c r="R46" s="309"/>
      <c r="S46" s="172"/>
      <c r="T46" s="171"/>
      <c r="U46" s="120">
        <f t="shared" si="12"/>
        <v>0</v>
      </c>
      <c r="V46" s="120">
        <f t="shared" si="13"/>
        <v>0</v>
      </c>
      <c r="W46" s="120">
        <f t="shared" si="14"/>
        <v>0</v>
      </c>
      <c r="X46" s="120">
        <f t="shared" si="15"/>
        <v>0</v>
      </c>
      <c r="Y46" s="120">
        <f t="shared" si="16"/>
        <v>0</v>
      </c>
      <c r="Z46" s="120">
        <f t="shared" si="17"/>
        <v>0</v>
      </c>
      <c r="AA46" s="120">
        <f t="shared" si="18"/>
        <v>0</v>
      </c>
      <c r="AB46" s="120">
        <f t="shared" si="19"/>
        <v>0</v>
      </c>
      <c r="AC46" s="120">
        <f t="shared" si="20"/>
        <v>0</v>
      </c>
      <c r="AD46" s="120">
        <f t="shared" si="21"/>
        <v>0</v>
      </c>
      <c r="AE46" s="111">
        <f t="shared" si="1"/>
        <v>0</v>
      </c>
    </row>
    <row r="47" spans="1:31" ht="25.5">
      <c r="A47" s="121" t="s">
        <v>856</v>
      </c>
      <c r="B47" s="113" t="s">
        <v>814</v>
      </c>
      <c r="C47" s="114">
        <v>5</v>
      </c>
      <c r="D47" s="114">
        <v>10</v>
      </c>
      <c r="E47" s="114">
        <v>20</v>
      </c>
      <c r="F47" s="114">
        <v>20</v>
      </c>
      <c r="G47" s="114">
        <v>20</v>
      </c>
      <c r="H47" s="114">
        <v>20</v>
      </c>
      <c r="I47" s="114">
        <v>20</v>
      </c>
      <c r="J47" s="114">
        <v>20</v>
      </c>
      <c r="K47" s="114">
        <v>30</v>
      </c>
      <c r="L47" s="114">
        <v>30</v>
      </c>
      <c r="M47" s="114">
        <v>30</v>
      </c>
      <c r="N47" s="115" t="s">
        <v>857</v>
      </c>
      <c r="O47" s="308"/>
      <c r="P47" s="308"/>
      <c r="Q47" s="308"/>
      <c r="R47" s="308"/>
      <c r="S47" s="172"/>
      <c r="T47" s="172"/>
      <c r="U47" s="116">
        <f t="shared" si="12"/>
        <v>0</v>
      </c>
      <c r="V47" s="116">
        <f t="shared" si="13"/>
        <v>0</v>
      </c>
      <c r="W47" s="116">
        <f t="shared" si="14"/>
        <v>0</v>
      </c>
      <c r="X47" s="116">
        <f t="shared" si="15"/>
        <v>0</v>
      </c>
      <c r="Y47" s="116">
        <f t="shared" si="16"/>
        <v>0</v>
      </c>
      <c r="Z47" s="116">
        <f t="shared" si="17"/>
        <v>0</v>
      </c>
      <c r="AA47" s="116">
        <f t="shared" si="18"/>
        <v>0</v>
      </c>
      <c r="AB47" s="116">
        <f t="shared" si="19"/>
        <v>0</v>
      </c>
      <c r="AC47" s="116">
        <f t="shared" si="20"/>
        <v>0</v>
      </c>
      <c r="AD47" s="116">
        <f t="shared" si="21"/>
        <v>0</v>
      </c>
      <c r="AE47" s="111">
        <f t="shared" si="1"/>
        <v>0</v>
      </c>
    </row>
    <row r="48" spans="1:31">
      <c r="A48" s="112" t="s">
        <v>858</v>
      </c>
      <c r="B48" s="117" t="s">
        <v>812</v>
      </c>
      <c r="C48" s="118">
        <v>5</v>
      </c>
      <c r="D48" s="118">
        <v>10</v>
      </c>
      <c r="E48" s="118">
        <v>20</v>
      </c>
      <c r="F48" s="118">
        <v>20</v>
      </c>
      <c r="G48" s="118">
        <v>20</v>
      </c>
      <c r="H48" s="118">
        <v>20</v>
      </c>
      <c r="I48" s="118">
        <v>20</v>
      </c>
      <c r="J48" s="118">
        <v>20</v>
      </c>
      <c r="K48" s="118">
        <v>30</v>
      </c>
      <c r="L48" s="118">
        <v>30</v>
      </c>
      <c r="M48" s="118">
        <v>30</v>
      </c>
      <c r="N48" s="119" t="s">
        <v>859</v>
      </c>
      <c r="O48" s="309"/>
      <c r="P48" s="309"/>
      <c r="Q48" s="309"/>
      <c r="R48" s="309"/>
      <c r="S48" s="172"/>
      <c r="T48" s="171"/>
      <c r="U48" s="120">
        <f t="shared" si="12"/>
        <v>0</v>
      </c>
      <c r="V48" s="120">
        <f t="shared" si="13"/>
        <v>0</v>
      </c>
      <c r="W48" s="120">
        <f t="shared" si="14"/>
        <v>0</v>
      </c>
      <c r="X48" s="120">
        <f t="shared" si="15"/>
        <v>0</v>
      </c>
      <c r="Y48" s="120">
        <f t="shared" si="16"/>
        <v>0</v>
      </c>
      <c r="Z48" s="120">
        <f t="shared" si="17"/>
        <v>0</v>
      </c>
      <c r="AA48" s="120">
        <f t="shared" si="18"/>
        <v>0</v>
      </c>
      <c r="AB48" s="120">
        <f t="shared" si="19"/>
        <v>0</v>
      </c>
      <c r="AC48" s="120">
        <f t="shared" si="20"/>
        <v>0</v>
      </c>
      <c r="AD48" s="120">
        <f t="shared" si="21"/>
        <v>0</v>
      </c>
      <c r="AE48" s="111">
        <f t="shared" si="1"/>
        <v>0</v>
      </c>
    </row>
    <row r="49" spans="1:31">
      <c r="A49" s="112" t="s">
        <v>860</v>
      </c>
      <c r="B49" s="117" t="s">
        <v>812</v>
      </c>
      <c r="C49" s="118">
        <v>10</v>
      </c>
      <c r="D49" s="118">
        <v>20</v>
      </c>
      <c r="E49" s="118">
        <v>30</v>
      </c>
      <c r="F49" s="118">
        <v>30</v>
      </c>
      <c r="G49" s="118">
        <v>50</v>
      </c>
      <c r="H49" s="118">
        <v>50</v>
      </c>
      <c r="I49" s="118">
        <v>50</v>
      </c>
      <c r="J49" s="118">
        <v>50</v>
      </c>
      <c r="K49" s="118">
        <v>50</v>
      </c>
      <c r="L49" s="118">
        <v>50</v>
      </c>
      <c r="M49" s="118">
        <v>50</v>
      </c>
      <c r="N49" s="119" t="s">
        <v>861</v>
      </c>
      <c r="O49" s="309"/>
      <c r="P49" s="309"/>
      <c r="Q49" s="309"/>
      <c r="R49" s="309"/>
      <c r="S49" s="172"/>
      <c r="T49" s="172"/>
      <c r="U49" s="120">
        <f t="shared" si="12"/>
        <v>0</v>
      </c>
      <c r="V49" s="120">
        <f t="shared" si="13"/>
        <v>0</v>
      </c>
      <c r="W49" s="120">
        <f t="shared" si="14"/>
        <v>0</v>
      </c>
      <c r="X49" s="120">
        <f t="shared" si="15"/>
        <v>0</v>
      </c>
      <c r="Y49" s="120">
        <f t="shared" si="16"/>
        <v>0</v>
      </c>
      <c r="Z49" s="120">
        <f t="shared" si="17"/>
        <v>0</v>
      </c>
      <c r="AA49" s="120">
        <f t="shared" si="18"/>
        <v>0</v>
      </c>
      <c r="AB49" s="120">
        <f t="shared" si="19"/>
        <v>0</v>
      </c>
      <c r="AC49" s="120">
        <f t="shared" si="20"/>
        <v>0</v>
      </c>
      <c r="AD49" s="120">
        <f t="shared" si="21"/>
        <v>0</v>
      </c>
      <c r="AE49" s="111">
        <f t="shared" si="1"/>
        <v>0</v>
      </c>
    </row>
    <row r="50" spans="1:31">
      <c r="A50" s="112" t="s">
        <v>862</v>
      </c>
      <c r="B50" s="117" t="s">
        <v>812</v>
      </c>
      <c r="C50" s="118">
        <v>5</v>
      </c>
      <c r="D50" s="118">
        <v>10</v>
      </c>
      <c r="E50" s="118">
        <v>20</v>
      </c>
      <c r="F50" s="118">
        <v>20</v>
      </c>
      <c r="G50" s="118">
        <v>20</v>
      </c>
      <c r="H50" s="118">
        <v>20</v>
      </c>
      <c r="I50" s="118">
        <v>20</v>
      </c>
      <c r="J50" s="118">
        <v>20</v>
      </c>
      <c r="K50" s="118">
        <v>30</v>
      </c>
      <c r="L50" s="118">
        <v>30</v>
      </c>
      <c r="M50" s="118">
        <v>30</v>
      </c>
      <c r="N50" s="119" t="s">
        <v>863</v>
      </c>
      <c r="O50" s="309"/>
      <c r="P50" s="309"/>
      <c r="Q50" s="309"/>
      <c r="R50" s="309"/>
      <c r="S50" s="172"/>
      <c r="T50" s="171"/>
      <c r="U50" s="120">
        <f t="shared" si="12"/>
        <v>0</v>
      </c>
      <c r="V50" s="120">
        <f t="shared" si="13"/>
        <v>0</v>
      </c>
      <c r="W50" s="120">
        <f t="shared" si="14"/>
        <v>0</v>
      </c>
      <c r="X50" s="120">
        <f t="shared" si="15"/>
        <v>0</v>
      </c>
      <c r="Y50" s="120">
        <f t="shared" si="16"/>
        <v>0</v>
      </c>
      <c r="Z50" s="120">
        <f t="shared" si="17"/>
        <v>0</v>
      </c>
      <c r="AA50" s="120">
        <f t="shared" si="18"/>
        <v>0</v>
      </c>
      <c r="AB50" s="120">
        <f t="shared" si="19"/>
        <v>0</v>
      </c>
      <c r="AC50" s="120">
        <f t="shared" si="20"/>
        <v>0</v>
      </c>
      <c r="AD50" s="120">
        <f t="shared" si="21"/>
        <v>0</v>
      </c>
      <c r="AE50" s="111">
        <f t="shared" si="1"/>
        <v>0</v>
      </c>
    </row>
    <row r="51" spans="1:31">
      <c r="A51" s="112" t="s">
        <v>864</v>
      </c>
      <c r="B51" s="117" t="s">
        <v>812</v>
      </c>
      <c r="C51" s="118">
        <v>5</v>
      </c>
      <c r="D51" s="118">
        <v>10</v>
      </c>
      <c r="E51" s="118">
        <v>20</v>
      </c>
      <c r="F51" s="118">
        <v>20</v>
      </c>
      <c r="G51" s="118">
        <v>20</v>
      </c>
      <c r="H51" s="118">
        <v>20</v>
      </c>
      <c r="I51" s="118">
        <v>20</v>
      </c>
      <c r="J51" s="118">
        <v>20</v>
      </c>
      <c r="K51" s="118">
        <v>30</v>
      </c>
      <c r="L51" s="118">
        <v>30</v>
      </c>
      <c r="M51" s="118">
        <v>30</v>
      </c>
      <c r="N51" s="119" t="s">
        <v>865</v>
      </c>
      <c r="O51" s="309"/>
      <c r="P51" s="309"/>
      <c r="Q51" s="309"/>
      <c r="R51" s="309"/>
      <c r="S51" s="172"/>
      <c r="T51" s="172"/>
      <c r="U51" s="120">
        <f t="shared" si="12"/>
        <v>0</v>
      </c>
      <c r="V51" s="120">
        <f t="shared" si="13"/>
        <v>0</v>
      </c>
      <c r="W51" s="120">
        <f t="shared" si="14"/>
        <v>0</v>
      </c>
      <c r="X51" s="120">
        <f t="shared" si="15"/>
        <v>0</v>
      </c>
      <c r="Y51" s="120">
        <f t="shared" si="16"/>
        <v>0</v>
      </c>
      <c r="Z51" s="120">
        <f t="shared" si="17"/>
        <v>0</v>
      </c>
      <c r="AA51" s="120">
        <f t="shared" si="18"/>
        <v>0</v>
      </c>
      <c r="AB51" s="120">
        <f t="shared" si="19"/>
        <v>0</v>
      </c>
      <c r="AC51" s="120">
        <f t="shared" si="20"/>
        <v>0</v>
      </c>
      <c r="AD51" s="120">
        <f t="shared" si="21"/>
        <v>0</v>
      </c>
      <c r="AE51" s="111">
        <f t="shared" si="1"/>
        <v>0</v>
      </c>
    </row>
    <row r="52" spans="1:31">
      <c r="A52" s="112" t="s">
        <v>866</v>
      </c>
      <c r="B52" s="117" t="s">
        <v>812</v>
      </c>
      <c r="C52" s="118">
        <v>5</v>
      </c>
      <c r="D52" s="118">
        <v>10</v>
      </c>
      <c r="E52" s="118">
        <v>20</v>
      </c>
      <c r="F52" s="118">
        <v>20</v>
      </c>
      <c r="G52" s="118">
        <v>20</v>
      </c>
      <c r="H52" s="118">
        <v>20</v>
      </c>
      <c r="I52" s="118">
        <v>20</v>
      </c>
      <c r="J52" s="118">
        <v>20</v>
      </c>
      <c r="K52" s="118">
        <v>30</v>
      </c>
      <c r="L52" s="118">
        <v>30</v>
      </c>
      <c r="M52" s="118">
        <v>30</v>
      </c>
      <c r="N52" s="119" t="s">
        <v>867</v>
      </c>
      <c r="O52" s="309"/>
      <c r="P52" s="309"/>
      <c r="Q52" s="309"/>
      <c r="R52" s="309"/>
      <c r="S52" s="172"/>
      <c r="T52" s="171"/>
      <c r="U52" s="120">
        <f t="shared" si="12"/>
        <v>0</v>
      </c>
      <c r="V52" s="120">
        <f t="shared" si="13"/>
        <v>0</v>
      </c>
      <c r="W52" s="120">
        <f t="shared" si="14"/>
        <v>0</v>
      </c>
      <c r="X52" s="120">
        <f t="shared" si="15"/>
        <v>0</v>
      </c>
      <c r="Y52" s="120">
        <f t="shared" si="16"/>
        <v>0</v>
      </c>
      <c r="Z52" s="120">
        <f t="shared" si="17"/>
        <v>0</v>
      </c>
      <c r="AA52" s="120">
        <f t="shared" si="18"/>
        <v>0</v>
      </c>
      <c r="AB52" s="120">
        <f t="shared" si="19"/>
        <v>0</v>
      </c>
      <c r="AC52" s="120">
        <f t="shared" si="20"/>
        <v>0</v>
      </c>
      <c r="AD52" s="120">
        <f t="shared" si="21"/>
        <v>0</v>
      </c>
      <c r="AE52" s="111">
        <f t="shared" si="1"/>
        <v>0</v>
      </c>
    </row>
    <row r="53" spans="1:31">
      <c r="A53" s="112" t="s">
        <v>868</v>
      </c>
      <c r="B53" s="117" t="s">
        <v>812</v>
      </c>
      <c r="C53" s="118">
        <v>10</v>
      </c>
      <c r="D53" s="118">
        <v>20</v>
      </c>
      <c r="E53" s="118">
        <v>30</v>
      </c>
      <c r="F53" s="118">
        <v>30</v>
      </c>
      <c r="G53" s="118">
        <v>50</v>
      </c>
      <c r="H53" s="118">
        <v>50</v>
      </c>
      <c r="I53" s="118">
        <v>50</v>
      </c>
      <c r="J53" s="118">
        <v>50</v>
      </c>
      <c r="K53" s="118">
        <v>50</v>
      </c>
      <c r="L53" s="118">
        <v>50</v>
      </c>
      <c r="M53" s="118">
        <v>50</v>
      </c>
      <c r="N53" s="119" t="s">
        <v>869</v>
      </c>
      <c r="O53" s="309"/>
      <c r="P53" s="309"/>
      <c r="Q53" s="309"/>
      <c r="R53" s="309"/>
      <c r="S53" s="172"/>
      <c r="T53" s="172"/>
      <c r="U53" s="120">
        <f t="shared" si="12"/>
        <v>0</v>
      </c>
      <c r="V53" s="120">
        <f t="shared" si="13"/>
        <v>0</v>
      </c>
      <c r="W53" s="120">
        <f t="shared" si="14"/>
        <v>0</v>
      </c>
      <c r="X53" s="120">
        <f t="shared" si="15"/>
        <v>0</v>
      </c>
      <c r="Y53" s="120">
        <f t="shared" si="16"/>
        <v>0</v>
      </c>
      <c r="Z53" s="120">
        <f t="shared" si="17"/>
        <v>0</v>
      </c>
      <c r="AA53" s="120">
        <f t="shared" si="18"/>
        <v>0</v>
      </c>
      <c r="AB53" s="120">
        <f t="shared" si="19"/>
        <v>0</v>
      </c>
      <c r="AC53" s="120">
        <f t="shared" si="20"/>
        <v>0</v>
      </c>
      <c r="AD53" s="120">
        <f t="shared" si="21"/>
        <v>0</v>
      </c>
      <c r="AE53" s="111">
        <f t="shared" si="1"/>
        <v>0</v>
      </c>
    </row>
    <row r="54" spans="1:31">
      <c r="A54" s="112" t="s">
        <v>870</v>
      </c>
      <c r="B54" s="117" t="s">
        <v>812</v>
      </c>
      <c r="C54" s="118">
        <v>5</v>
      </c>
      <c r="D54" s="118">
        <v>10</v>
      </c>
      <c r="E54" s="118">
        <v>20</v>
      </c>
      <c r="F54" s="118">
        <v>20</v>
      </c>
      <c r="G54" s="118">
        <v>20</v>
      </c>
      <c r="H54" s="118">
        <v>20</v>
      </c>
      <c r="I54" s="118">
        <v>20</v>
      </c>
      <c r="J54" s="118">
        <v>20</v>
      </c>
      <c r="K54" s="118">
        <v>30</v>
      </c>
      <c r="L54" s="118">
        <v>30</v>
      </c>
      <c r="M54" s="118">
        <v>30</v>
      </c>
      <c r="N54" s="119" t="s">
        <v>871</v>
      </c>
      <c r="O54" s="309"/>
      <c r="P54" s="309"/>
      <c r="Q54" s="309"/>
      <c r="R54" s="309"/>
      <c r="S54" s="172"/>
      <c r="T54" s="171"/>
      <c r="U54" s="120">
        <f t="shared" si="12"/>
        <v>0</v>
      </c>
      <c r="V54" s="120">
        <f t="shared" si="13"/>
        <v>0</v>
      </c>
      <c r="W54" s="120">
        <f t="shared" si="14"/>
        <v>0</v>
      </c>
      <c r="X54" s="120">
        <f t="shared" si="15"/>
        <v>0</v>
      </c>
      <c r="Y54" s="120">
        <f t="shared" si="16"/>
        <v>0</v>
      </c>
      <c r="Z54" s="120">
        <f t="shared" si="17"/>
        <v>0</v>
      </c>
      <c r="AA54" s="120">
        <f t="shared" si="18"/>
        <v>0</v>
      </c>
      <c r="AB54" s="120">
        <f t="shared" si="19"/>
        <v>0</v>
      </c>
      <c r="AC54" s="120">
        <f t="shared" si="20"/>
        <v>0</v>
      </c>
      <c r="AD54" s="120">
        <f t="shared" si="21"/>
        <v>0</v>
      </c>
      <c r="AE54" s="111">
        <f t="shared" si="1"/>
        <v>0</v>
      </c>
    </row>
    <row r="55" spans="1:31">
      <c r="A55" s="112" t="s">
        <v>872</v>
      </c>
      <c r="B55" s="117" t="s">
        <v>812</v>
      </c>
      <c r="C55" s="118">
        <v>10</v>
      </c>
      <c r="D55" s="118">
        <v>20</v>
      </c>
      <c r="E55" s="118">
        <v>30</v>
      </c>
      <c r="F55" s="118">
        <v>30</v>
      </c>
      <c r="G55" s="118">
        <v>50</v>
      </c>
      <c r="H55" s="118">
        <v>50</v>
      </c>
      <c r="I55" s="118">
        <v>50</v>
      </c>
      <c r="J55" s="118">
        <v>50</v>
      </c>
      <c r="K55" s="118">
        <v>50</v>
      </c>
      <c r="L55" s="118">
        <v>50</v>
      </c>
      <c r="M55" s="118">
        <v>50</v>
      </c>
      <c r="N55" s="119" t="s">
        <v>873</v>
      </c>
      <c r="O55" s="309"/>
      <c r="P55" s="309"/>
      <c r="Q55" s="309"/>
      <c r="R55" s="309"/>
      <c r="S55" s="172"/>
      <c r="T55" s="172"/>
      <c r="U55" s="120">
        <f t="shared" si="12"/>
        <v>0</v>
      </c>
      <c r="V55" s="120">
        <f t="shared" si="13"/>
        <v>0</v>
      </c>
      <c r="W55" s="120">
        <f t="shared" si="14"/>
        <v>0</v>
      </c>
      <c r="X55" s="120">
        <f t="shared" si="15"/>
        <v>0</v>
      </c>
      <c r="Y55" s="120">
        <f t="shared" si="16"/>
        <v>0</v>
      </c>
      <c r="Z55" s="120">
        <f t="shared" si="17"/>
        <v>0</v>
      </c>
      <c r="AA55" s="120">
        <f t="shared" si="18"/>
        <v>0</v>
      </c>
      <c r="AB55" s="120">
        <f t="shared" si="19"/>
        <v>0</v>
      </c>
      <c r="AC55" s="120">
        <f t="shared" si="20"/>
        <v>0</v>
      </c>
      <c r="AD55" s="120">
        <f t="shared" si="21"/>
        <v>0</v>
      </c>
      <c r="AE55" s="111">
        <f t="shared" si="1"/>
        <v>0</v>
      </c>
    </row>
    <row r="56" spans="1:31">
      <c r="A56" s="112" t="s">
        <v>874</v>
      </c>
      <c r="B56" s="117" t="s">
        <v>812</v>
      </c>
      <c r="C56" s="118">
        <v>5</v>
      </c>
      <c r="D56" s="118">
        <v>10</v>
      </c>
      <c r="E56" s="118">
        <v>20</v>
      </c>
      <c r="F56" s="118">
        <v>20</v>
      </c>
      <c r="G56" s="118">
        <v>20</v>
      </c>
      <c r="H56" s="118">
        <v>20</v>
      </c>
      <c r="I56" s="118">
        <v>20</v>
      </c>
      <c r="J56" s="118">
        <v>20</v>
      </c>
      <c r="K56" s="118">
        <v>30</v>
      </c>
      <c r="L56" s="118">
        <v>30</v>
      </c>
      <c r="M56" s="118">
        <v>30</v>
      </c>
      <c r="N56" s="119" t="s">
        <v>875</v>
      </c>
      <c r="O56" s="309"/>
      <c r="P56" s="309"/>
      <c r="Q56" s="309"/>
      <c r="R56" s="309"/>
      <c r="S56" s="172"/>
      <c r="T56" s="171"/>
      <c r="U56" s="120">
        <f t="shared" si="12"/>
        <v>0</v>
      </c>
      <c r="V56" s="120">
        <f t="shared" si="13"/>
        <v>0</v>
      </c>
      <c r="W56" s="120">
        <f t="shared" si="14"/>
        <v>0</v>
      </c>
      <c r="X56" s="120">
        <f t="shared" si="15"/>
        <v>0</v>
      </c>
      <c r="Y56" s="120">
        <f t="shared" si="16"/>
        <v>0</v>
      </c>
      <c r="Z56" s="120">
        <f t="shared" si="17"/>
        <v>0</v>
      </c>
      <c r="AA56" s="120">
        <f t="shared" si="18"/>
        <v>0</v>
      </c>
      <c r="AB56" s="120">
        <f t="shared" si="19"/>
        <v>0</v>
      </c>
      <c r="AC56" s="120">
        <f t="shared" si="20"/>
        <v>0</v>
      </c>
      <c r="AD56" s="120">
        <f t="shared" si="21"/>
        <v>0</v>
      </c>
      <c r="AE56" s="111">
        <f t="shared" si="1"/>
        <v>0</v>
      </c>
    </row>
    <row r="57" spans="1:31">
      <c r="A57" s="112" t="s">
        <v>876</v>
      </c>
      <c r="B57" s="117" t="s">
        <v>812</v>
      </c>
      <c r="C57" s="118">
        <v>10</v>
      </c>
      <c r="D57" s="118">
        <v>20</v>
      </c>
      <c r="E57" s="118">
        <v>30</v>
      </c>
      <c r="F57" s="118">
        <v>30</v>
      </c>
      <c r="G57" s="118">
        <v>50</v>
      </c>
      <c r="H57" s="118">
        <v>50</v>
      </c>
      <c r="I57" s="118">
        <v>50</v>
      </c>
      <c r="J57" s="118">
        <v>50</v>
      </c>
      <c r="K57" s="118">
        <v>50</v>
      </c>
      <c r="L57" s="118">
        <v>50</v>
      </c>
      <c r="M57" s="118">
        <v>50</v>
      </c>
      <c r="N57" s="119" t="s">
        <v>877</v>
      </c>
      <c r="O57" s="309"/>
      <c r="P57" s="309"/>
      <c r="Q57" s="309"/>
      <c r="R57" s="309"/>
      <c r="S57" s="172"/>
      <c r="T57" s="172"/>
      <c r="U57" s="120">
        <f t="shared" si="12"/>
        <v>0</v>
      </c>
      <c r="V57" s="120">
        <f t="shared" si="13"/>
        <v>0</v>
      </c>
      <c r="W57" s="120">
        <f t="shared" si="14"/>
        <v>0</v>
      </c>
      <c r="X57" s="120">
        <f t="shared" si="15"/>
        <v>0</v>
      </c>
      <c r="Y57" s="120">
        <f t="shared" si="16"/>
        <v>0</v>
      </c>
      <c r="Z57" s="120">
        <f t="shared" si="17"/>
        <v>0</v>
      </c>
      <c r="AA57" s="120">
        <f t="shared" si="18"/>
        <v>0</v>
      </c>
      <c r="AB57" s="120">
        <f t="shared" si="19"/>
        <v>0</v>
      </c>
      <c r="AC57" s="120">
        <f t="shared" si="20"/>
        <v>0</v>
      </c>
      <c r="AD57" s="120">
        <f t="shared" si="21"/>
        <v>0</v>
      </c>
      <c r="AE57" s="111">
        <f t="shared" si="1"/>
        <v>0</v>
      </c>
    </row>
    <row r="58" spans="1:31">
      <c r="A58" s="112" t="s">
        <v>878</v>
      </c>
      <c r="B58" s="117" t="s">
        <v>812</v>
      </c>
      <c r="C58" s="118">
        <v>10</v>
      </c>
      <c r="D58" s="118">
        <v>20</v>
      </c>
      <c r="E58" s="118">
        <v>30</v>
      </c>
      <c r="F58" s="118">
        <v>30</v>
      </c>
      <c r="G58" s="118">
        <v>50</v>
      </c>
      <c r="H58" s="118">
        <v>50</v>
      </c>
      <c r="I58" s="118">
        <v>50</v>
      </c>
      <c r="J58" s="118">
        <v>50</v>
      </c>
      <c r="K58" s="118">
        <v>50</v>
      </c>
      <c r="L58" s="118">
        <v>50</v>
      </c>
      <c r="M58" s="118">
        <v>50</v>
      </c>
      <c r="N58" s="119" t="s">
        <v>879</v>
      </c>
      <c r="O58" s="309"/>
      <c r="P58" s="309"/>
      <c r="Q58" s="309"/>
      <c r="R58" s="309"/>
      <c r="S58" s="172"/>
      <c r="T58" s="171"/>
      <c r="U58" s="120">
        <f t="shared" si="12"/>
        <v>0</v>
      </c>
      <c r="V58" s="120">
        <f t="shared" si="13"/>
        <v>0</v>
      </c>
      <c r="W58" s="120">
        <f t="shared" si="14"/>
        <v>0</v>
      </c>
      <c r="X58" s="120">
        <f t="shared" si="15"/>
        <v>0</v>
      </c>
      <c r="Y58" s="120">
        <f t="shared" si="16"/>
        <v>0</v>
      </c>
      <c r="Z58" s="120">
        <f t="shared" si="17"/>
        <v>0</v>
      </c>
      <c r="AA58" s="120">
        <f t="shared" si="18"/>
        <v>0</v>
      </c>
      <c r="AB58" s="120">
        <f t="shared" si="19"/>
        <v>0</v>
      </c>
      <c r="AC58" s="120">
        <f t="shared" si="20"/>
        <v>0</v>
      </c>
      <c r="AD58" s="120">
        <f t="shared" si="21"/>
        <v>0</v>
      </c>
      <c r="AE58" s="111">
        <f t="shared" si="1"/>
        <v>0</v>
      </c>
    </row>
    <row r="59" spans="1:31">
      <c r="A59" s="112" t="s">
        <v>880</v>
      </c>
      <c r="B59" s="117" t="s">
        <v>812</v>
      </c>
      <c r="C59" s="118">
        <v>5</v>
      </c>
      <c r="D59" s="118">
        <v>10</v>
      </c>
      <c r="E59" s="118">
        <v>20</v>
      </c>
      <c r="F59" s="118">
        <v>20</v>
      </c>
      <c r="G59" s="118">
        <v>20</v>
      </c>
      <c r="H59" s="118">
        <v>20</v>
      </c>
      <c r="I59" s="118">
        <v>20</v>
      </c>
      <c r="J59" s="118">
        <v>20</v>
      </c>
      <c r="K59" s="118">
        <v>30</v>
      </c>
      <c r="L59" s="118">
        <v>30</v>
      </c>
      <c r="M59" s="118">
        <v>30</v>
      </c>
      <c r="N59" s="119" t="s">
        <v>881</v>
      </c>
      <c r="O59" s="309"/>
      <c r="P59" s="309"/>
      <c r="Q59" s="309"/>
      <c r="R59" s="309"/>
      <c r="S59" s="172"/>
      <c r="T59" s="172"/>
      <c r="U59" s="120">
        <f t="shared" si="12"/>
        <v>0</v>
      </c>
      <c r="V59" s="120">
        <f t="shared" si="13"/>
        <v>0</v>
      </c>
      <c r="W59" s="120">
        <f t="shared" si="14"/>
        <v>0</v>
      </c>
      <c r="X59" s="120">
        <f t="shared" si="15"/>
        <v>0</v>
      </c>
      <c r="Y59" s="120">
        <f t="shared" si="16"/>
        <v>0</v>
      </c>
      <c r="Z59" s="120">
        <f t="shared" si="17"/>
        <v>0</v>
      </c>
      <c r="AA59" s="120">
        <f t="shared" si="18"/>
        <v>0</v>
      </c>
      <c r="AB59" s="120">
        <f t="shared" si="19"/>
        <v>0</v>
      </c>
      <c r="AC59" s="120">
        <f t="shared" si="20"/>
        <v>0</v>
      </c>
      <c r="AD59" s="120">
        <f t="shared" si="21"/>
        <v>0</v>
      </c>
      <c r="AE59" s="111">
        <f t="shared" si="1"/>
        <v>0</v>
      </c>
    </row>
    <row r="60" spans="1:31">
      <c r="A60" s="112" t="s">
        <v>882</v>
      </c>
      <c r="B60" s="117" t="s">
        <v>812</v>
      </c>
      <c r="C60" s="118">
        <v>5</v>
      </c>
      <c r="D60" s="118">
        <v>10</v>
      </c>
      <c r="E60" s="118">
        <v>20</v>
      </c>
      <c r="F60" s="118">
        <v>20</v>
      </c>
      <c r="G60" s="118">
        <v>20</v>
      </c>
      <c r="H60" s="118">
        <v>20</v>
      </c>
      <c r="I60" s="118">
        <v>20</v>
      </c>
      <c r="J60" s="118">
        <v>20</v>
      </c>
      <c r="K60" s="118">
        <v>30</v>
      </c>
      <c r="L60" s="118">
        <v>30</v>
      </c>
      <c r="M60" s="118">
        <v>30</v>
      </c>
      <c r="N60" s="119" t="s">
        <v>883</v>
      </c>
      <c r="O60" s="309"/>
      <c r="P60" s="309"/>
      <c r="Q60" s="309"/>
      <c r="R60" s="309"/>
      <c r="S60" s="172"/>
      <c r="T60" s="171"/>
      <c r="U60" s="120">
        <f t="shared" si="12"/>
        <v>0</v>
      </c>
      <c r="V60" s="120">
        <f t="shared" si="13"/>
        <v>0</v>
      </c>
      <c r="W60" s="120">
        <f t="shared" si="14"/>
        <v>0</v>
      </c>
      <c r="X60" s="120">
        <f t="shared" si="15"/>
        <v>0</v>
      </c>
      <c r="Y60" s="120">
        <f t="shared" si="16"/>
        <v>0</v>
      </c>
      <c r="Z60" s="120">
        <f t="shared" si="17"/>
        <v>0</v>
      </c>
      <c r="AA60" s="120">
        <f t="shared" si="18"/>
        <v>0</v>
      </c>
      <c r="AB60" s="120">
        <f t="shared" si="19"/>
        <v>0</v>
      </c>
      <c r="AC60" s="120">
        <f t="shared" si="20"/>
        <v>0</v>
      </c>
      <c r="AD60" s="120">
        <f t="shared" si="21"/>
        <v>0</v>
      </c>
      <c r="AE60" s="111">
        <f t="shared" si="1"/>
        <v>0</v>
      </c>
    </row>
    <row r="61" spans="1:31">
      <c r="A61" s="112" t="s">
        <v>884</v>
      </c>
      <c r="B61" s="117" t="s">
        <v>812</v>
      </c>
      <c r="C61" s="118">
        <v>5</v>
      </c>
      <c r="D61" s="118">
        <v>10</v>
      </c>
      <c r="E61" s="118">
        <v>20</v>
      </c>
      <c r="F61" s="118">
        <v>20</v>
      </c>
      <c r="G61" s="118">
        <v>20</v>
      </c>
      <c r="H61" s="118">
        <v>20</v>
      </c>
      <c r="I61" s="118">
        <v>20</v>
      </c>
      <c r="J61" s="118">
        <v>20</v>
      </c>
      <c r="K61" s="118">
        <v>30</v>
      </c>
      <c r="L61" s="118">
        <v>30</v>
      </c>
      <c r="M61" s="118">
        <v>30</v>
      </c>
      <c r="N61" s="119" t="s">
        <v>885</v>
      </c>
      <c r="O61" s="309"/>
      <c r="P61" s="309"/>
      <c r="Q61" s="309"/>
      <c r="R61" s="309"/>
      <c r="S61" s="172"/>
      <c r="T61" s="172"/>
      <c r="U61" s="120">
        <f t="shared" si="12"/>
        <v>0</v>
      </c>
      <c r="V61" s="120">
        <f t="shared" si="13"/>
        <v>0</v>
      </c>
      <c r="W61" s="120">
        <f t="shared" si="14"/>
        <v>0</v>
      </c>
      <c r="X61" s="120">
        <f t="shared" si="15"/>
        <v>0</v>
      </c>
      <c r="Y61" s="120">
        <f t="shared" si="16"/>
        <v>0</v>
      </c>
      <c r="Z61" s="120">
        <f t="shared" si="17"/>
        <v>0</v>
      </c>
      <c r="AA61" s="120">
        <f t="shared" si="18"/>
        <v>0</v>
      </c>
      <c r="AB61" s="120">
        <f t="shared" si="19"/>
        <v>0</v>
      </c>
      <c r="AC61" s="120">
        <f t="shared" si="20"/>
        <v>0</v>
      </c>
      <c r="AD61" s="120">
        <f t="shared" si="21"/>
        <v>0</v>
      </c>
      <c r="AE61" s="111">
        <f t="shared" si="1"/>
        <v>0</v>
      </c>
    </row>
    <row r="62" spans="1:31">
      <c r="A62" s="112" t="s">
        <v>886</v>
      </c>
      <c r="B62" s="117" t="s">
        <v>812</v>
      </c>
      <c r="C62" s="118">
        <v>10</v>
      </c>
      <c r="D62" s="118">
        <v>20</v>
      </c>
      <c r="E62" s="118">
        <v>30</v>
      </c>
      <c r="F62" s="118">
        <v>30</v>
      </c>
      <c r="G62" s="118">
        <v>50</v>
      </c>
      <c r="H62" s="118">
        <v>50</v>
      </c>
      <c r="I62" s="118">
        <v>50</v>
      </c>
      <c r="J62" s="118">
        <v>50</v>
      </c>
      <c r="K62" s="118">
        <v>50</v>
      </c>
      <c r="L62" s="118">
        <v>50</v>
      </c>
      <c r="M62" s="118">
        <v>50</v>
      </c>
      <c r="N62" s="119" t="s">
        <v>887</v>
      </c>
      <c r="O62" s="309"/>
      <c r="P62" s="309"/>
      <c r="Q62" s="309"/>
      <c r="R62" s="309"/>
      <c r="S62" s="172"/>
      <c r="T62" s="171"/>
      <c r="U62" s="120">
        <f t="shared" si="12"/>
        <v>0</v>
      </c>
      <c r="V62" s="120">
        <f t="shared" si="13"/>
        <v>0</v>
      </c>
      <c r="W62" s="120">
        <f t="shared" si="14"/>
        <v>0</v>
      </c>
      <c r="X62" s="120">
        <f t="shared" si="15"/>
        <v>0</v>
      </c>
      <c r="Y62" s="120">
        <f t="shared" si="16"/>
        <v>0</v>
      </c>
      <c r="Z62" s="120">
        <f t="shared" si="17"/>
        <v>0</v>
      </c>
      <c r="AA62" s="120">
        <f t="shared" si="18"/>
        <v>0</v>
      </c>
      <c r="AB62" s="120">
        <f t="shared" si="19"/>
        <v>0</v>
      </c>
      <c r="AC62" s="120">
        <f t="shared" si="20"/>
        <v>0</v>
      </c>
      <c r="AD62" s="120">
        <f t="shared" si="21"/>
        <v>0</v>
      </c>
      <c r="AE62" s="111">
        <f t="shared" si="1"/>
        <v>0</v>
      </c>
    </row>
    <row r="63" spans="1:31">
      <c r="A63" s="112" t="s">
        <v>888</v>
      </c>
      <c r="B63" s="117" t="s">
        <v>812</v>
      </c>
      <c r="C63" s="118">
        <v>50</v>
      </c>
      <c r="D63" s="118">
        <v>60</v>
      </c>
      <c r="E63" s="118">
        <v>100</v>
      </c>
      <c r="F63" s="118">
        <v>100</v>
      </c>
      <c r="G63" s="118">
        <v>100</v>
      </c>
      <c r="H63" s="118">
        <v>150</v>
      </c>
      <c r="I63" s="118">
        <v>150</v>
      </c>
      <c r="J63" s="118">
        <v>150</v>
      </c>
      <c r="K63" s="118">
        <v>150</v>
      </c>
      <c r="L63" s="118">
        <v>150</v>
      </c>
      <c r="M63" s="118">
        <v>150</v>
      </c>
      <c r="N63" s="119" t="s">
        <v>889</v>
      </c>
      <c r="O63" s="309"/>
      <c r="P63" s="309"/>
      <c r="Q63" s="309"/>
      <c r="R63" s="309"/>
      <c r="S63" s="172"/>
      <c r="T63" s="172"/>
      <c r="U63" s="120">
        <f t="shared" si="12"/>
        <v>0</v>
      </c>
      <c r="V63" s="120">
        <f t="shared" si="13"/>
        <v>0</v>
      </c>
      <c r="W63" s="120">
        <f t="shared" si="14"/>
        <v>0</v>
      </c>
      <c r="X63" s="120">
        <f t="shared" si="15"/>
        <v>0</v>
      </c>
      <c r="Y63" s="120">
        <f t="shared" si="16"/>
        <v>0</v>
      </c>
      <c r="Z63" s="120">
        <f t="shared" si="17"/>
        <v>0</v>
      </c>
      <c r="AA63" s="120">
        <f t="shared" si="18"/>
        <v>0</v>
      </c>
      <c r="AB63" s="120">
        <f t="shared" si="19"/>
        <v>0</v>
      </c>
      <c r="AC63" s="120">
        <f t="shared" si="20"/>
        <v>0</v>
      </c>
      <c r="AD63" s="120">
        <f t="shared" si="21"/>
        <v>0</v>
      </c>
      <c r="AE63" s="111">
        <f t="shared" si="1"/>
        <v>0</v>
      </c>
    </row>
    <row r="64" spans="1:31">
      <c r="A64" s="112" t="s">
        <v>888</v>
      </c>
      <c r="B64" s="113" t="s">
        <v>814</v>
      </c>
      <c r="C64" s="114">
        <v>5</v>
      </c>
      <c r="D64" s="114">
        <v>60</v>
      </c>
      <c r="E64" s="114">
        <v>100</v>
      </c>
      <c r="F64" s="114">
        <v>100</v>
      </c>
      <c r="G64" s="114">
        <v>100</v>
      </c>
      <c r="H64" s="114">
        <v>150</v>
      </c>
      <c r="I64" s="114">
        <v>150</v>
      </c>
      <c r="J64" s="114">
        <v>150</v>
      </c>
      <c r="K64" s="114">
        <v>150</v>
      </c>
      <c r="L64" s="114">
        <v>150</v>
      </c>
      <c r="M64" s="114">
        <v>150</v>
      </c>
      <c r="N64" s="115" t="s">
        <v>889</v>
      </c>
      <c r="O64" s="308"/>
      <c r="P64" s="308"/>
      <c r="Q64" s="308"/>
      <c r="R64" s="308"/>
      <c r="S64" s="172"/>
      <c r="T64" s="171"/>
      <c r="U64" s="116">
        <f t="shared" si="12"/>
        <v>0</v>
      </c>
      <c r="V64" s="116">
        <f t="shared" si="13"/>
        <v>0</v>
      </c>
      <c r="W64" s="116">
        <f t="shared" si="14"/>
        <v>0</v>
      </c>
      <c r="X64" s="116">
        <f t="shared" si="15"/>
        <v>0</v>
      </c>
      <c r="Y64" s="116">
        <f t="shared" si="16"/>
        <v>0</v>
      </c>
      <c r="Z64" s="116">
        <f t="shared" si="17"/>
        <v>0</v>
      </c>
      <c r="AA64" s="116">
        <f t="shared" si="18"/>
        <v>0</v>
      </c>
      <c r="AB64" s="116">
        <f t="shared" si="19"/>
        <v>0</v>
      </c>
      <c r="AC64" s="116">
        <f t="shared" si="20"/>
        <v>0</v>
      </c>
      <c r="AD64" s="116">
        <f t="shared" si="21"/>
        <v>0</v>
      </c>
      <c r="AE64" s="111">
        <f t="shared" si="1"/>
        <v>0</v>
      </c>
    </row>
    <row r="65" spans="1:31" ht="25.5">
      <c r="A65" s="121" t="s">
        <v>890</v>
      </c>
      <c r="B65" s="117" t="s">
        <v>812</v>
      </c>
      <c r="C65" s="118">
        <v>5</v>
      </c>
      <c r="D65" s="118">
        <v>10</v>
      </c>
      <c r="E65" s="118">
        <v>20</v>
      </c>
      <c r="F65" s="118">
        <v>20</v>
      </c>
      <c r="G65" s="118">
        <v>20</v>
      </c>
      <c r="H65" s="118">
        <v>20</v>
      </c>
      <c r="I65" s="118">
        <v>20</v>
      </c>
      <c r="J65" s="118">
        <v>20</v>
      </c>
      <c r="K65" s="118">
        <v>30</v>
      </c>
      <c r="L65" s="118">
        <v>30</v>
      </c>
      <c r="M65" s="118">
        <v>30</v>
      </c>
      <c r="N65" s="119" t="s">
        <v>891</v>
      </c>
      <c r="O65" s="309"/>
      <c r="P65" s="309"/>
      <c r="Q65" s="309"/>
      <c r="R65" s="309"/>
      <c r="S65" s="172"/>
      <c r="T65" s="172"/>
      <c r="U65" s="120">
        <f t="shared" si="12"/>
        <v>0</v>
      </c>
      <c r="V65" s="120">
        <f t="shared" si="13"/>
        <v>0</v>
      </c>
      <c r="W65" s="120">
        <f t="shared" si="14"/>
        <v>0</v>
      </c>
      <c r="X65" s="120">
        <f t="shared" si="15"/>
        <v>0</v>
      </c>
      <c r="Y65" s="120">
        <f t="shared" si="16"/>
        <v>0</v>
      </c>
      <c r="Z65" s="120">
        <f t="shared" si="17"/>
        <v>0</v>
      </c>
      <c r="AA65" s="120">
        <f t="shared" si="18"/>
        <v>0</v>
      </c>
      <c r="AB65" s="120">
        <f t="shared" si="19"/>
        <v>0</v>
      </c>
      <c r="AC65" s="120">
        <f t="shared" si="20"/>
        <v>0</v>
      </c>
      <c r="AD65" s="120">
        <f t="shared" si="21"/>
        <v>0</v>
      </c>
      <c r="AE65" s="111">
        <f t="shared" si="1"/>
        <v>0</v>
      </c>
    </row>
    <row r="66" spans="1:31">
      <c r="A66" s="112" t="s">
        <v>892</v>
      </c>
      <c r="B66" s="117" t="s">
        <v>812</v>
      </c>
      <c r="C66" s="118">
        <v>5</v>
      </c>
      <c r="D66" s="118">
        <v>10</v>
      </c>
      <c r="E66" s="118">
        <v>20</v>
      </c>
      <c r="F66" s="118">
        <v>20</v>
      </c>
      <c r="G66" s="118">
        <v>20</v>
      </c>
      <c r="H66" s="118">
        <v>20</v>
      </c>
      <c r="I66" s="118">
        <v>20</v>
      </c>
      <c r="J66" s="118">
        <v>20</v>
      </c>
      <c r="K66" s="118">
        <v>30</v>
      </c>
      <c r="L66" s="118">
        <v>30</v>
      </c>
      <c r="M66" s="118">
        <v>30</v>
      </c>
      <c r="N66" s="119" t="s">
        <v>893</v>
      </c>
      <c r="O66" s="309"/>
      <c r="P66" s="309"/>
      <c r="Q66" s="309"/>
      <c r="R66" s="309"/>
      <c r="S66" s="172"/>
      <c r="T66" s="171"/>
      <c r="U66" s="120">
        <f t="shared" si="12"/>
        <v>0</v>
      </c>
      <c r="V66" s="120">
        <f t="shared" si="13"/>
        <v>0</v>
      </c>
      <c r="W66" s="120">
        <f t="shared" si="14"/>
        <v>0</v>
      </c>
      <c r="X66" s="120">
        <f t="shared" si="15"/>
        <v>0</v>
      </c>
      <c r="Y66" s="120">
        <f t="shared" si="16"/>
        <v>0</v>
      </c>
      <c r="Z66" s="120">
        <f t="shared" si="17"/>
        <v>0</v>
      </c>
      <c r="AA66" s="120">
        <f t="shared" si="18"/>
        <v>0</v>
      </c>
      <c r="AB66" s="120">
        <f t="shared" si="19"/>
        <v>0</v>
      </c>
      <c r="AC66" s="120">
        <f t="shared" si="20"/>
        <v>0</v>
      </c>
      <c r="AD66" s="120">
        <f t="shared" si="21"/>
        <v>0</v>
      </c>
      <c r="AE66" s="111">
        <f t="shared" si="1"/>
        <v>0</v>
      </c>
    </row>
    <row r="67" spans="1:31">
      <c r="A67" s="112" t="s">
        <v>894</v>
      </c>
      <c r="B67" s="117" t="s">
        <v>812</v>
      </c>
      <c r="C67" s="118">
        <v>5</v>
      </c>
      <c r="D67" s="118">
        <v>10</v>
      </c>
      <c r="E67" s="118">
        <v>20</v>
      </c>
      <c r="F67" s="118">
        <v>20</v>
      </c>
      <c r="G67" s="118">
        <v>20</v>
      </c>
      <c r="H67" s="118">
        <v>20</v>
      </c>
      <c r="I67" s="118">
        <v>20</v>
      </c>
      <c r="J67" s="118">
        <v>20</v>
      </c>
      <c r="K67" s="118">
        <v>30</v>
      </c>
      <c r="L67" s="118">
        <v>30</v>
      </c>
      <c r="M67" s="118">
        <v>30</v>
      </c>
      <c r="N67" s="119" t="s">
        <v>895</v>
      </c>
      <c r="O67" s="309"/>
      <c r="P67" s="309"/>
      <c r="Q67" s="309"/>
      <c r="R67" s="309"/>
      <c r="S67" s="172"/>
      <c r="T67" s="172"/>
      <c r="U67" s="120">
        <f t="shared" si="12"/>
        <v>0</v>
      </c>
      <c r="V67" s="120">
        <f t="shared" si="13"/>
        <v>0</v>
      </c>
      <c r="W67" s="120">
        <f t="shared" si="14"/>
        <v>0</v>
      </c>
      <c r="X67" s="120">
        <f t="shared" si="15"/>
        <v>0</v>
      </c>
      <c r="Y67" s="120">
        <f t="shared" si="16"/>
        <v>0</v>
      </c>
      <c r="Z67" s="120">
        <f t="shared" si="17"/>
        <v>0</v>
      </c>
      <c r="AA67" s="120">
        <f t="shared" si="18"/>
        <v>0</v>
      </c>
      <c r="AB67" s="120">
        <f t="shared" si="19"/>
        <v>0</v>
      </c>
      <c r="AC67" s="120">
        <f t="shared" si="20"/>
        <v>0</v>
      </c>
      <c r="AD67" s="120">
        <f t="shared" si="21"/>
        <v>0</v>
      </c>
      <c r="AE67" s="111">
        <f t="shared" si="1"/>
        <v>0</v>
      </c>
    </row>
    <row r="68" spans="1:31">
      <c r="A68" s="112" t="s">
        <v>896</v>
      </c>
      <c r="B68" s="117" t="s">
        <v>812</v>
      </c>
      <c r="C68" s="118">
        <v>10</v>
      </c>
      <c r="D68" s="118">
        <v>20</v>
      </c>
      <c r="E68" s="118">
        <v>30</v>
      </c>
      <c r="F68" s="118">
        <v>30</v>
      </c>
      <c r="G68" s="118">
        <v>50</v>
      </c>
      <c r="H68" s="118">
        <v>50</v>
      </c>
      <c r="I68" s="118">
        <v>50</v>
      </c>
      <c r="J68" s="118">
        <v>50</v>
      </c>
      <c r="K68" s="118">
        <v>50</v>
      </c>
      <c r="L68" s="118">
        <v>50</v>
      </c>
      <c r="M68" s="118">
        <v>50</v>
      </c>
      <c r="N68" s="119" t="s">
        <v>897</v>
      </c>
      <c r="O68" s="309"/>
      <c r="P68" s="309"/>
      <c r="Q68" s="309"/>
      <c r="R68" s="309"/>
      <c r="S68" s="172"/>
      <c r="T68" s="171"/>
      <c r="U68" s="120">
        <f t="shared" si="12"/>
        <v>0</v>
      </c>
      <c r="V68" s="120">
        <f t="shared" si="13"/>
        <v>0</v>
      </c>
      <c r="W68" s="120">
        <f t="shared" si="14"/>
        <v>0</v>
      </c>
      <c r="X68" s="120">
        <f t="shared" si="15"/>
        <v>0</v>
      </c>
      <c r="Y68" s="120">
        <f t="shared" si="16"/>
        <v>0</v>
      </c>
      <c r="Z68" s="120">
        <f t="shared" si="17"/>
        <v>0</v>
      </c>
      <c r="AA68" s="120">
        <f t="shared" si="18"/>
        <v>0</v>
      </c>
      <c r="AB68" s="120">
        <f t="shared" si="19"/>
        <v>0</v>
      </c>
      <c r="AC68" s="120">
        <f t="shared" si="20"/>
        <v>0</v>
      </c>
      <c r="AD68" s="120">
        <f t="shared" si="21"/>
        <v>0</v>
      </c>
      <c r="AE68" s="111">
        <f t="shared" si="1"/>
        <v>0</v>
      </c>
    </row>
    <row r="69" spans="1:31">
      <c r="A69" s="112" t="s">
        <v>898</v>
      </c>
      <c r="B69" s="117" t="s">
        <v>812</v>
      </c>
      <c r="C69" s="118">
        <v>5</v>
      </c>
      <c r="D69" s="118">
        <v>10</v>
      </c>
      <c r="E69" s="118">
        <v>20</v>
      </c>
      <c r="F69" s="118">
        <v>20</v>
      </c>
      <c r="G69" s="118">
        <v>20</v>
      </c>
      <c r="H69" s="118">
        <v>20</v>
      </c>
      <c r="I69" s="118">
        <v>20</v>
      </c>
      <c r="J69" s="118">
        <v>20</v>
      </c>
      <c r="K69" s="118">
        <v>30</v>
      </c>
      <c r="L69" s="118">
        <v>30</v>
      </c>
      <c r="M69" s="118">
        <v>30</v>
      </c>
      <c r="N69" s="119" t="s">
        <v>899</v>
      </c>
      <c r="O69" s="309"/>
      <c r="P69" s="309"/>
      <c r="Q69" s="309"/>
      <c r="R69" s="309"/>
      <c r="S69" s="172"/>
      <c r="T69" s="172"/>
      <c r="U69" s="120">
        <f t="shared" si="12"/>
        <v>0</v>
      </c>
      <c r="V69" s="120">
        <f t="shared" si="13"/>
        <v>0</v>
      </c>
      <c r="W69" s="120">
        <f t="shared" si="14"/>
        <v>0</v>
      </c>
      <c r="X69" s="120">
        <f t="shared" si="15"/>
        <v>0</v>
      </c>
      <c r="Y69" s="120">
        <f t="shared" si="16"/>
        <v>0</v>
      </c>
      <c r="Z69" s="120">
        <f t="shared" si="17"/>
        <v>0</v>
      </c>
      <c r="AA69" s="120">
        <f t="shared" si="18"/>
        <v>0</v>
      </c>
      <c r="AB69" s="120">
        <f t="shared" si="19"/>
        <v>0</v>
      </c>
      <c r="AC69" s="120">
        <f t="shared" si="20"/>
        <v>0</v>
      </c>
      <c r="AD69" s="120">
        <f t="shared" si="21"/>
        <v>0</v>
      </c>
      <c r="AE69" s="111">
        <f t="shared" si="1"/>
        <v>0</v>
      </c>
    </row>
    <row r="70" spans="1:31">
      <c r="A70" s="112" t="s">
        <v>900</v>
      </c>
      <c r="B70" s="117" t="s">
        <v>812</v>
      </c>
      <c r="C70" s="118">
        <v>20</v>
      </c>
      <c r="D70" s="118">
        <v>30</v>
      </c>
      <c r="E70" s="118">
        <v>50</v>
      </c>
      <c r="F70" s="118">
        <v>50</v>
      </c>
      <c r="G70" s="118">
        <v>50</v>
      </c>
      <c r="H70" s="118">
        <v>100</v>
      </c>
      <c r="I70" s="118">
        <v>100</v>
      </c>
      <c r="J70" s="118">
        <v>100</v>
      </c>
      <c r="K70" s="118">
        <v>100</v>
      </c>
      <c r="L70" s="118">
        <v>100</v>
      </c>
      <c r="M70" s="118">
        <v>100</v>
      </c>
      <c r="N70" s="119" t="s">
        <v>901</v>
      </c>
      <c r="O70" s="309"/>
      <c r="P70" s="309"/>
      <c r="Q70" s="309"/>
      <c r="R70" s="309"/>
      <c r="S70" s="172"/>
      <c r="T70" s="171"/>
      <c r="U70" s="120">
        <f t="shared" si="12"/>
        <v>0</v>
      </c>
      <c r="V70" s="120">
        <f t="shared" si="13"/>
        <v>0</v>
      </c>
      <c r="W70" s="120">
        <f t="shared" si="14"/>
        <v>0</v>
      </c>
      <c r="X70" s="120">
        <f t="shared" si="15"/>
        <v>0</v>
      </c>
      <c r="Y70" s="120">
        <f t="shared" si="16"/>
        <v>0</v>
      </c>
      <c r="Z70" s="120">
        <f t="shared" si="17"/>
        <v>0</v>
      </c>
      <c r="AA70" s="120">
        <f t="shared" si="18"/>
        <v>0</v>
      </c>
      <c r="AB70" s="120">
        <f t="shared" si="19"/>
        <v>0</v>
      </c>
      <c r="AC70" s="120">
        <f t="shared" si="20"/>
        <v>0</v>
      </c>
      <c r="AD70" s="120">
        <f t="shared" si="21"/>
        <v>0</v>
      </c>
      <c r="AE70" s="111">
        <f t="shared" si="1"/>
        <v>0</v>
      </c>
    </row>
    <row r="71" spans="1:31">
      <c r="A71" s="112" t="s">
        <v>900</v>
      </c>
      <c r="B71" s="113" t="s">
        <v>814</v>
      </c>
      <c r="C71" s="114">
        <v>20</v>
      </c>
      <c r="D71" s="114">
        <v>30</v>
      </c>
      <c r="E71" s="114">
        <v>50</v>
      </c>
      <c r="F71" s="114">
        <v>50</v>
      </c>
      <c r="G71" s="114">
        <v>50</v>
      </c>
      <c r="H71" s="114">
        <v>100</v>
      </c>
      <c r="I71" s="114">
        <v>100</v>
      </c>
      <c r="J71" s="114">
        <v>100</v>
      </c>
      <c r="K71" s="114">
        <v>100</v>
      </c>
      <c r="L71" s="114">
        <v>100</v>
      </c>
      <c r="M71" s="114">
        <v>100</v>
      </c>
      <c r="N71" s="115" t="s">
        <v>901</v>
      </c>
      <c r="O71" s="308"/>
      <c r="P71" s="308"/>
      <c r="Q71" s="308"/>
      <c r="R71" s="308"/>
      <c r="S71" s="172"/>
      <c r="T71" s="172"/>
      <c r="U71" s="116">
        <f t="shared" si="12"/>
        <v>0</v>
      </c>
      <c r="V71" s="116">
        <f t="shared" si="13"/>
        <v>0</v>
      </c>
      <c r="W71" s="116">
        <f t="shared" si="14"/>
        <v>0</v>
      </c>
      <c r="X71" s="116">
        <f t="shared" si="15"/>
        <v>0</v>
      </c>
      <c r="Y71" s="116">
        <f t="shared" si="16"/>
        <v>0</v>
      </c>
      <c r="Z71" s="116">
        <f t="shared" si="17"/>
        <v>0</v>
      </c>
      <c r="AA71" s="116">
        <f t="shared" si="18"/>
        <v>0</v>
      </c>
      <c r="AB71" s="116">
        <f t="shared" si="19"/>
        <v>0</v>
      </c>
      <c r="AC71" s="116">
        <f t="shared" si="20"/>
        <v>0</v>
      </c>
      <c r="AD71" s="116">
        <f t="shared" si="21"/>
        <v>0</v>
      </c>
      <c r="AE71" s="111">
        <f t="shared" si="1"/>
        <v>0</v>
      </c>
    </row>
    <row r="72" spans="1:31">
      <c r="A72" s="112" t="s">
        <v>902</v>
      </c>
      <c r="B72" s="117" t="s">
        <v>812</v>
      </c>
      <c r="C72" s="118">
        <v>30</v>
      </c>
      <c r="D72" s="118">
        <v>40</v>
      </c>
      <c r="E72" s="118">
        <v>50</v>
      </c>
      <c r="F72" s="118">
        <v>100</v>
      </c>
      <c r="G72" s="118">
        <v>100</v>
      </c>
      <c r="H72" s="118">
        <v>100</v>
      </c>
      <c r="I72" s="118">
        <v>100</v>
      </c>
      <c r="J72" s="118">
        <v>100</v>
      </c>
      <c r="K72" s="118">
        <v>100</v>
      </c>
      <c r="L72" s="118">
        <v>100</v>
      </c>
      <c r="M72" s="118">
        <v>100</v>
      </c>
      <c r="N72" s="119" t="s">
        <v>903</v>
      </c>
      <c r="O72" s="309"/>
      <c r="P72" s="309"/>
      <c r="Q72" s="309"/>
      <c r="R72" s="309"/>
      <c r="S72" s="172"/>
      <c r="T72" s="171"/>
      <c r="U72" s="120">
        <f t="shared" si="12"/>
        <v>0</v>
      </c>
      <c r="V72" s="120">
        <f t="shared" si="13"/>
        <v>0</v>
      </c>
      <c r="W72" s="120">
        <f t="shared" si="14"/>
        <v>0</v>
      </c>
      <c r="X72" s="120">
        <f t="shared" si="15"/>
        <v>0</v>
      </c>
      <c r="Y72" s="120">
        <f t="shared" si="16"/>
        <v>0</v>
      </c>
      <c r="Z72" s="120">
        <f t="shared" si="17"/>
        <v>0</v>
      </c>
      <c r="AA72" s="120">
        <f t="shared" si="18"/>
        <v>0</v>
      </c>
      <c r="AB72" s="120">
        <f t="shared" si="19"/>
        <v>0</v>
      </c>
      <c r="AC72" s="120">
        <f t="shared" si="20"/>
        <v>0</v>
      </c>
      <c r="AD72" s="120">
        <f t="shared" si="21"/>
        <v>0</v>
      </c>
      <c r="AE72" s="111">
        <f t="shared" si="1"/>
        <v>0</v>
      </c>
    </row>
    <row r="73" spans="1:31">
      <c r="A73" s="112" t="s">
        <v>902</v>
      </c>
      <c r="B73" s="113" t="s">
        <v>814</v>
      </c>
      <c r="C73" s="114">
        <v>30</v>
      </c>
      <c r="D73" s="114">
        <v>40</v>
      </c>
      <c r="E73" s="114">
        <v>50</v>
      </c>
      <c r="F73" s="114">
        <v>100</v>
      </c>
      <c r="G73" s="114">
        <v>100</v>
      </c>
      <c r="H73" s="114">
        <v>100</v>
      </c>
      <c r="I73" s="114">
        <v>100</v>
      </c>
      <c r="J73" s="114">
        <v>100</v>
      </c>
      <c r="K73" s="114">
        <v>100</v>
      </c>
      <c r="L73" s="114">
        <v>100</v>
      </c>
      <c r="M73" s="114">
        <v>100</v>
      </c>
      <c r="N73" s="115" t="s">
        <v>903</v>
      </c>
      <c r="O73" s="308"/>
      <c r="P73" s="308"/>
      <c r="Q73" s="308"/>
      <c r="R73" s="308"/>
      <c r="S73" s="172"/>
      <c r="T73" s="172"/>
      <c r="U73" s="116">
        <f t="shared" si="12"/>
        <v>0</v>
      </c>
      <c r="V73" s="116">
        <f t="shared" si="13"/>
        <v>0</v>
      </c>
      <c r="W73" s="116">
        <f t="shared" si="14"/>
        <v>0</v>
      </c>
      <c r="X73" s="116">
        <f t="shared" si="15"/>
        <v>0</v>
      </c>
      <c r="Y73" s="116">
        <f t="shared" si="16"/>
        <v>0</v>
      </c>
      <c r="Z73" s="116">
        <f t="shared" si="17"/>
        <v>0</v>
      </c>
      <c r="AA73" s="116">
        <f t="shared" si="18"/>
        <v>0</v>
      </c>
      <c r="AB73" s="116">
        <f t="shared" si="19"/>
        <v>0</v>
      </c>
      <c r="AC73" s="116">
        <f t="shared" si="20"/>
        <v>0</v>
      </c>
      <c r="AD73" s="116">
        <f t="shared" si="21"/>
        <v>0</v>
      </c>
      <c r="AE73" s="111">
        <f t="shared" si="1"/>
        <v>0</v>
      </c>
    </row>
    <row r="74" spans="1:31" ht="25.5">
      <c r="A74" s="121" t="s">
        <v>904</v>
      </c>
      <c r="B74" s="117" t="s">
        <v>812</v>
      </c>
      <c r="C74" s="118">
        <v>10</v>
      </c>
      <c r="D74" s="118">
        <v>20</v>
      </c>
      <c r="E74" s="118">
        <v>30</v>
      </c>
      <c r="F74" s="118">
        <v>30</v>
      </c>
      <c r="G74" s="118">
        <v>50</v>
      </c>
      <c r="H74" s="118">
        <v>50</v>
      </c>
      <c r="I74" s="118">
        <v>50</v>
      </c>
      <c r="J74" s="118">
        <v>50</v>
      </c>
      <c r="K74" s="118">
        <v>50</v>
      </c>
      <c r="L74" s="118">
        <v>50</v>
      </c>
      <c r="M74" s="118">
        <v>50</v>
      </c>
      <c r="N74" s="119" t="s">
        <v>905</v>
      </c>
      <c r="O74" s="309"/>
      <c r="P74" s="309"/>
      <c r="Q74" s="309"/>
      <c r="R74" s="309"/>
      <c r="S74" s="172"/>
      <c r="T74" s="171"/>
      <c r="U74" s="120">
        <f t="shared" si="12"/>
        <v>0</v>
      </c>
      <c r="V74" s="120">
        <f t="shared" si="13"/>
        <v>0</v>
      </c>
      <c r="W74" s="120">
        <f t="shared" si="14"/>
        <v>0</v>
      </c>
      <c r="X74" s="120">
        <f t="shared" si="15"/>
        <v>0</v>
      </c>
      <c r="Y74" s="120">
        <f t="shared" si="16"/>
        <v>0</v>
      </c>
      <c r="Z74" s="120">
        <f t="shared" si="17"/>
        <v>0</v>
      </c>
      <c r="AA74" s="120">
        <f t="shared" si="18"/>
        <v>0</v>
      </c>
      <c r="AB74" s="120">
        <f t="shared" si="19"/>
        <v>0</v>
      </c>
      <c r="AC74" s="120">
        <f t="shared" si="20"/>
        <v>0</v>
      </c>
      <c r="AD74" s="120">
        <f t="shared" si="21"/>
        <v>0</v>
      </c>
      <c r="AE74" s="111">
        <f t="shared" si="1"/>
        <v>0</v>
      </c>
    </row>
    <row r="75" spans="1:31">
      <c r="A75" s="112" t="s">
        <v>906</v>
      </c>
      <c r="B75" s="117" t="s">
        <v>812</v>
      </c>
      <c r="C75" s="118">
        <v>10</v>
      </c>
      <c r="D75" s="118">
        <v>20</v>
      </c>
      <c r="E75" s="118">
        <v>30</v>
      </c>
      <c r="F75" s="118">
        <v>30</v>
      </c>
      <c r="G75" s="118">
        <v>50</v>
      </c>
      <c r="H75" s="118">
        <v>50</v>
      </c>
      <c r="I75" s="118">
        <v>50</v>
      </c>
      <c r="J75" s="118">
        <v>50</v>
      </c>
      <c r="K75" s="118">
        <v>50</v>
      </c>
      <c r="L75" s="118">
        <v>50</v>
      </c>
      <c r="M75" s="118">
        <v>50</v>
      </c>
      <c r="N75" s="119" t="s">
        <v>907</v>
      </c>
      <c r="O75" s="309"/>
      <c r="P75" s="309"/>
      <c r="Q75" s="309"/>
      <c r="R75" s="309"/>
      <c r="S75" s="172"/>
      <c r="T75" s="172"/>
      <c r="U75" s="120">
        <f t="shared" ref="U75:U106" si="22">D75*$T75*12</f>
        <v>0</v>
      </c>
      <c r="V75" s="120">
        <f t="shared" ref="V75:V106" si="23">E75*$T75*12</f>
        <v>0</v>
      </c>
      <c r="W75" s="120">
        <f t="shared" ref="W75:W106" si="24">F75*$T75*12</f>
        <v>0</v>
      </c>
      <c r="X75" s="120">
        <f t="shared" ref="X75:X106" si="25">G75*$T75*12</f>
        <v>0</v>
      </c>
      <c r="Y75" s="120">
        <f t="shared" ref="Y75:Y106" si="26">H75*$T75*12</f>
        <v>0</v>
      </c>
      <c r="Z75" s="120">
        <f t="shared" ref="Z75:Z106" si="27">I75*$T75*12</f>
        <v>0</v>
      </c>
      <c r="AA75" s="120">
        <f t="shared" ref="AA75:AA106" si="28">J75*$T75*12</f>
        <v>0</v>
      </c>
      <c r="AB75" s="120">
        <f t="shared" ref="AB75:AB106" si="29">K75*$T75*12</f>
        <v>0</v>
      </c>
      <c r="AC75" s="120">
        <f t="shared" ref="AC75:AC106" si="30">L75*$T75*12</f>
        <v>0</v>
      </c>
      <c r="AD75" s="120">
        <f t="shared" ref="AD75:AD106" si="31">M75*$T75*12</f>
        <v>0</v>
      </c>
      <c r="AE75" s="111">
        <f t="shared" ref="AE75:AE138" si="32">SUM(U75:AD75)</f>
        <v>0</v>
      </c>
    </row>
    <row r="76" spans="1:31">
      <c r="A76" s="112" t="s">
        <v>906</v>
      </c>
      <c r="B76" s="113" t="s">
        <v>814</v>
      </c>
      <c r="C76" s="114">
        <v>10</v>
      </c>
      <c r="D76" s="114">
        <v>20</v>
      </c>
      <c r="E76" s="114">
        <v>30</v>
      </c>
      <c r="F76" s="114">
        <v>30</v>
      </c>
      <c r="G76" s="114">
        <v>50</v>
      </c>
      <c r="H76" s="114">
        <v>50</v>
      </c>
      <c r="I76" s="114">
        <v>50</v>
      </c>
      <c r="J76" s="114">
        <v>50</v>
      </c>
      <c r="K76" s="114">
        <v>50</v>
      </c>
      <c r="L76" s="114">
        <v>50</v>
      </c>
      <c r="M76" s="114">
        <v>50</v>
      </c>
      <c r="N76" s="115" t="s">
        <v>907</v>
      </c>
      <c r="O76" s="308"/>
      <c r="P76" s="308"/>
      <c r="Q76" s="308"/>
      <c r="R76" s="308"/>
      <c r="S76" s="172"/>
      <c r="T76" s="171"/>
      <c r="U76" s="116">
        <f t="shared" si="22"/>
        <v>0</v>
      </c>
      <c r="V76" s="116">
        <f t="shared" si="23"/>
        <v>0</v>
      </c>
      <c r="W76" s="116">
        <f t="shared" si="24"/>
        <v>0</v>
      </c>
      <c r="X76" s="116">
        <f t="shared" si="25"/>
        <v>0</v>
      </c>
      <c r="Y76" s="116">
        <f t="shared" si="26"/>
        <v>0</v>
      </c>
      <c r="Z76" s="116">
        <f t="shared" si="27"/>
        <v>0</v>
      </c>
      <c r="AA76" s="116">
        <f t="shared" si="28"/>
        <v>0</v>
      </c>
      <c r="AB76" s="116">
        <f t="shared" si="29"/>
        <v>0</v>
      </c>
      <c r="AC76" s="116">
        <f t="shared" si="30"/>
        <v>0</v>
      </c>
      <c r="AD76" s="116">
        <f t="shared" si="31"/>
        <v>0</v>
      </c>
      <c r="AE76" s="111">
        <f t="shared" si="32"/>
        <v>0</v>
      </c>
    </row>
    <row r="77" spans="1:31">
      <c r="A77" s="112" t="s">
        <v>908</v>
      </c>
      <c r="B77" s="117" t="s">
        <v>812</v>
      </c>
      <c r="C77" s="118">
        <v>5</v>
      </c>
      <c r="D77" s="118">
        <v>10</v>
      </c>
      <c r="E77" s="118">
        <v>20</v>
      </c>
      <c r="F77" s="118">
        <v>20</v>
      </c>
      <c r="G77" s="118">
        <v>20</v>
      </c>
      <c r="H77" s="118">
        <v>20</v>
      </c>
      <c r="I77" s="118">
        <v>20</v>
      </c>
      <c r="J77" s="118">
        <v>20</v>
      </c>
      <c r="K77" s="118">
        <v>30</v>
      </c>
      <c r="L77" s="118">
        <v>30</v>
      </c>
      <c r="M77" s="118">
        <v>30</v>
      </c>
      <c r="N77" s="119" t="s">
        <v>909</v>
      </c>
      <c r="O77" s="309"/>
      <c r="P77" s="309"/>
      <c r="Q77" s="309"/>
      <c r="R77" s="309"/>
      <c r="S77" s="172"/>
      <c r="T77" s="172"/>
      <c r="U77" s="120">
        <f t="shared" si="22"/>
        <v>0</v>
      </c>
      <c r="V77" s="120">
        <f t="shared" si="23"/>
        <v>0</v>
      </c>
      <c r="W77" s="120">
        <f t="shared" si="24"/>
        <v>0</v>
      </c>
      <c r="X77" s="120">
        <f t="shared" si="25"/>
        <v>0</v>
      </c>
      <c r="Y77" s="120">
        <f t="shared" si="26"/>
        <v>0</v>
      </c>
      <c r="Z77" s="120">
        <f t="shared" si="27"/>
        <v>0</v>
      </c>
      <c r="AA77" s="120">
        <f t="shared" si="28"/>
        <v>0</v>
      </c>
      <c r="AB77" s="120">
        <f t="shared" si="29"/>
        <v>0</v>
      </c>
      <c r="AC77" s="120">
        <f t="shared" si="30"/>
        <v>0</v>
      </c>
      <c r="AD77" s="120">
        <f t="shared" si="31"/>
        <v>0</v>
      </c>
      <c r="AE77" s="111">
        <f t="shared" si="32"/>
        <v>0</v>
      </c>
    </row>
    <row r="78" spans="1:31">
      <c r="A78" s="112" t="s">
        <v>910</v>
      </c>
      <c r="B78" s="117" t="s">
        <v>812</v>
      </c>
      <c r="C78" s="118">
        <v>10</v>
      </c>
      <c r="D78" s="118">
        <v>20</v>
      </c>
      <c r="E78" s="118">
        <v>30</v>
      </c>
      <c r="F78" s="118">
        <v>30</v>
      </c>
      <c r="G78" s="118">
        <v>50</v>
      </c>
      <c r="H78" s="118">
        <v>50</v>
      </c>
      <c r="I78" s="118">
        <v>50</v>
      </c>
      <c r="J78" s="118">
        <v>50</v>
      </c>
      <c r="K78" s="118">
        <v>50</v>
      </c>
      <c r="L78" s="118">
        <v>50</v>
      </c>
      <c r="M78" s="118">
        <v>50</v>
      </c>
      <c r="N78" s="119" t="s">
        <v>911</v>
      </c>
      <c r="O78" s="309"/>
      <c r="P78" s="309"/>
      <c r="Q78" s="309"/>
      <c r="R78" s="309"/>
      <c r="S78" s="172"/>
      <c r="T78" s="171"/>
      <c r="U78" s="120">
        <f t="shared" si="22"/>
        <v>0</v>
      </c>
      <c r="V78" s="120">
        <f t="shared" si="23"/>
        <v>0</v>
      </c>
      <c r="W78" s="120">
        <f t="shared" si="24"/>
        <v>0</v>
      </c>
      <c r="X78" s="120">
        <f t="shared" si="25"/>
        <v>0</v>
      </c>
      <c r="Y78" s="120">
        <f t="shared" si="26"/>
        <v>0</v>
      </c>
      <c r="Z78" s="120">
        <f t="shared" si="27"/>
        <v>0</v>
      </c>
      <c r="AA78" s="120">
        <f t="shared" si="28"/>
        <v>0</v>
      </c>
      <c r="AB78" s="120">
        <f t="shared" si="29"/>
        <v>0</v>
      </c>
      <c r="AC78" s="120">
        <f t="shared" si="30"/>
        <v>0</v>
      </c>
      <c r="AD78" s="120">
        <f t="shared" si="31"/>
        <v>0</v>
      </c>
      <c r="AE78" s="111">
        <f t="shared" si="32"/>
        <v>0</v>
      </c>
    </row>
    <row r="79" spans="1:31">
      <c r="A79" s="112" t="s">
        <v>912</v>
      </c>
      <c r="B79" s="117" t="s">
        <v>812</v>
      </c>
      <c r="C79" s="118">
        <v>10</v>
      </c>
      <c r="D79" s="118">
        <v>20</v>
      </c>
      <c r="E79" s="118">
        <v>30</v>
      </c>
      <c r="F79" s="118">
        <v>30</v>
      </c>
      <c r="G79" s="118">
        <v>50</v>
      </c>
      <c r="H79" s="118">
        <v>50</v>
      </c>
      <c r="I79" s="118">
        <v>50</v>
      </c>
      <c r="J79" s="118">
        <v>50</v>
      </c>
      <c r="K79" s="118">
        <v>50</v>
      </c>
      <c r="L79" s="118">
        <v>50</v>
      </c>
      <c r="M79" s="118">
        <v>50</v>
      </c>
      <c r="N79" s="119"/>
      <c r="O79" s="309"/>
      <c r="P79" s="309"/>
      <c r="Q79" s="309"/>
      <c r="R79" s="309"/>
      <c r="S79" s="172"/>
      <c r="T79" s="172"/>
      <c r="U79" s="120">
        <f t="shared" si="22"/>
        <v>0</v>
      </c>
      <c r="V79" s="120">
        <f t="shared" si="23"/>
        <v>0</v>
      </c>
      <c r="W79" s="120">
        <f t="shared" si="24"/>
        <v>0</v>
      </c>
      <c r="X79" s="120">
        <f t="shared" si="25"/>
        <v>0</v>
      </c>
      <c r="Y79" s="120">
        <f t="shared" si="26"/>
        <v>0</v>
      </c>
      <c r="Z79" s="120">
        <f t="shared" si="27"/>
        <v>0</v>
      </c>
      <c r="AA79" s="120">
        <f t="shared" si="28"/>
        <v>0</v>
      </c>
      <c r="AB79" s="120">
        <f t="shared" si="29"/>
        <v>0</v>
      </c>
      <c r="AC79" s="120">
        <f t="shared" si="30"/>
        <v>0</v>
      </c>
      <c r="AD79" s="120">
        <f t="shared" si="31"/>
        <v>0</v>
      </c>
      <c r="AE79" s="111">
        <f t="shared" si="32"/>
        <v>0</v>
      </c>
    </row>
    <row r="80" spans="1:31">
      <c r="A80" s="112" t="s">
        <v>913</v>
      </c>
      <c r="B80" s="117" t="s">
        <v>812</v>
      </c>
      <c r="C80" s="118">
        <v>5</v>
      </c>
      <c r="D80" s="118">
        <v>10</v>
      </c>
      <c r="E80" s="118">
        <v>20</v>
      </c>
      <c r="F80" s="118">
        <v>20</v>
      </c>
      <c r="G80" s="118">
        <v>20</v>
      </c>
      <c r="H80" s="118">
        <v>20</v>
      </c>
      <c r="I80" s="118">
        <v>20</v>
      </c>
      <c r="J80" s="118">
        <v>20</v>
      </c>
      <c r="K80" s="118">
        <v>30</v>
      </c>
      <c r="L80" s="118">
        <v>30</v>
      </c>
      <c r="M80" s="118">
        <v>30</v>
      </c>
      <c r="N80" s="119" t="s">
        <v>914</v>
      </c>
      <c r="O80" s="309"/>
      <c r="P80" s="309"/>
      <c r="Q80" s="309"/>
      <c r="R80" s="309"/>
      <c r="S80" s="172"/>
      <c r="T80" s="171"/>
      <c r="U80" s="120">
        <f t="shared" si="22"/>
        <v>0</v>
      </c>
      <c r="V80" s="120">
        <f t="shared" si="23"/>
        <v>0</v>
      </c>
      <c r="W80" s="120">
        <f t="shared" si="24"/>
        <v>0</v>
      </c>
      <c r="X80" s="120">
        <f t="shared" si="25"/>
        <v>0</v>
      </c>
      <c r="Y80" s="120">
        <f t="shared" si="26"/>
        <v>0</v>
      </c>
      <c r="Z80" s="120">
        <f t="shared" si="27"/>
        <v>0</v>
      </c>
      <c r="AA80" s="120">
        <f t="shared" si="28"/>
        <v>0</v>
      </c>
      <c r="AB80" s="120">
        <f t="shared" si="29"/>
        <v>0</v>
      </c>
      <c r="AC80" s="120">
        <f t="shared" si="30"/>
        <v>0</v>
      </c>
      <c r="AD80" s="120">
        <f t="shared" si="31"/>
        <v>0</v>
      </c>
      <c r="AE80" s="111">
        <f t="shared" si="32"/>
        <v>0</v>
      </c>
    </row>
    <row r="81" spans="1:31">
      <c r="A81" s="112" t="s">
        <v>915</v>
      </c>
      <c r="B81" s="117" t="s">
        <v>812</v>
      </c>
      <c r="C81" s="118">
        <v>5</v>
      </c>
      <c r="D81" s="118">
        <v>10</v>
      </c>
      <c r="E81" s="118">
        <v>20</v>
      </c>
      <c r="F81" s="118">
        <v>20</v>
      </c>
      <c r="G81" s="118">
        <v>20</v>
      </c>
      <c r="H81" s="118">
        <v>20</v>
      </c>
      <c r="I81" s="118">
        <v>20</v>
      </c>
      <c r="J81" s="118">
        <v>20</v>
      </c>
      <c r="K81" s="118">
        <v>30</v>
      </c>
      <c r="L81" s="118">
        <v>30</v>
      </c>
      <c r="M81" s="118">
        <v>30</v>
      </c>
      <c r="N81" s="119" t="s">
        <v>916</v>
      </c>
      <c r="O81" s="309"/>
      <c r="P81" s="309"/>
      <c r="Q81" s="309"/>
      <c r="R81" s="309"/>
      <c r="S81" s="172"/>
      <c r="T81" s="172"/>
      <c r="U81" s="120">
        <f t="shared" si="22"/>
        <v>0</v>
      </c>
      <c r="V81" s="120">
        <f t="shared" si="23"/>
        <v>0</v>
      </c>
      <c r="W81" s="120">
        <f t="shared" si="24"/>
        <v>0</v>
      </c>
      <c r="X81" s="120">
        <f t="shared" si="25"/>
        <v>0</v>
      </c>
      <c r="Y81" s="120">
        <f t="shared" si="26"/>
        <v>0</v>
      </c>
      <c r="Z81" s="120">
        <f t="shared" si="27"/>
        <v>0</v>
      </c>
      <c r="AA81" s="120">
        <f t="shared" si="28"/>
        <v>0</v>
      </c>
      <c r="AB81" s="120">
        <f t="shared" si="29"/>
        <v>0</v>
      </c>
      <c r="AC81" s="120">
        <f t="shared" si="30"/>
        <v>0</v>
      </c>
      <c r="AD81" s="120">
        <f t="shared" si="31"/>
        <v>0</v>
      </c>
      <c r="AE81" s="111">
        <f t="shared" si="32"/>
        <v>0</v>
      </c>
    </row>
    <row r="82" spans="1:31">
      <c r="A82" s="112" t="s">
        <v>917</v>
      </c>
      <c r="B82" s="117" t="s">
        <v>812</v>
      </c>
      <c r="C82" s="118">
        <v>10</v>
      </c>
      <c r="D82" s="118">
        <v>20</v>
      </c>
      <c r="E82" s="118">
        <v>30</v>
      </c>
      <c r="F82" s="118">
        <v>30</v>
      </c>
      <c r="G82" s="118">
        <v>50</v>
      </c>
      <c r="H82" s="118">
        <v>50</v>
      </c>
      <c r="I82" s="118">
        <v>50</v>
      </c>
      <c r="J82" s="118">
        <v>50</v>
      </c>
      <c r="K82" s="118">
        <v>50</v>
      </c>
      <c r="L82" s="118">
        <v>50</v>
      </c>
      <c r="M82" s="118">
        <v>50</v>
      </c>
      <c r="N82" s="119" t="s">
        <v>918</v>
      </c>
      <c r="O82" s="309"/>
      <c r="P82" s="309"/>
      <c r="Q82" s="309"/>
      <c r="R82" s="309"/>
      <c r="S82" s="172"/>
      <c r="T82" s="171"/>
      <c r="U82" s="120">
        <f t="shared" si="22"/>
        <v>0</v>
      </c>
      <c r="V82" s="120">
        <f t="shared" si="23"/>
        <v>0</v>
      </c>
      <c r="W82" s="120">
        <f t="shared" si="24"/>
        <v>0</v>
      </c>
      <c r="X82" s="120">
        <f t="shared" si="25"/>
        <v>0</v>
      </c>
      <c r="Y82" s="120">
        <f t="shared" si="26"/>
        <v>0</v>
      </c>
      <c r="Z82" s="120">
        <f t="shared" si="27"/>
        <v>0</v>
      </c>
      <c r="AA82" s="120">
        <f t="shared" si="28"/>
        <v>0</v>
      </c>
      <c r="AB82" s="120">
        <f t="shared" si="29"/>
        <v>0</v>
      </c>
      <c r="AC82" s="120">
        <f t="shared" si="30"/>
        <v>0</v>
      </c>
      <c r="AD82" s="120">
        <f t="shared" si="31"/>
        <v>0</v>
      </c>
      <c r="AE82" s="111">
        <f t="shared" si="32"/>
        <v>0</v>
      </c>
    </row>
    <row r="83" spans="1:31">
      <c r="A83" s="39" t="s">
        <v>917</v>
      </c>
      <c r="B83" s="113" t="s">
        <v>814</v>
      </c>
      <c r="C83" s="114">
        <v>5</v>
      </c>
      <c r="D83" s="114">
        <v>20</v>
      </c>
      <c r="E83" s="114">
        <v>30</v>
      </c>
      <c r="F83" s="114">
        <v>30</v>
      </c>
      <c r="G83" s="114">
        <v>50</v>
      </c>
      <c r="H83" s="114">
        <v>50</v>
      </c>
      <c r="I83" s="114">
        <v>50</v>
      </c>
      <c r="J83" s="114">
        <v>50</v>
      </c>
      <c r="K83" s="114">
        <v>50</v>
      </c>
      <c r="L83" s="114">
        <v>50</v>
      </c>
      <c r="M83" s="114">
        <v>50</v>
      </c>
      <c r="N83" s="115" t="s">
        <v>918</v>
      </c>
      <c r="O83" s="308"/>
      <c r="P83" s="308"/>
      <c r="Q83" s="308"/>
      <c r="R83" s="308"/>
      <c r="S83" s="172"/>
      <c r="T83" s="172"/>
      <c r="U83" s="116">
        <f t="shared" si="22"/>
        <v>0</v>
      </c>
      <c r="V83" s="116">
        <f t="shared" si="23"/>
        <v>0</v>
      </c>
      <c r="W83" s="116">
        <f t="shared" si="24"/>
        <v>0</v>
      </c>
      <c r="X83" s="116">
        <f t="shared" si="25"/>
        <v>0</v>
      </c>
      <c r="Y83" s="116">
        <f t="shared" si="26"/>
        <v>0</v>
      </c>
      <c r="Z83" s="116">
        <f t="shared" si="27"/>
        <v>0</v>
      </c>
      <c r="AA83" s="116">
        <f t="shared" si="28"/>
        <v>0</v>
      </c>
      <c r="AB83" s="116">
        <f t="shared" si="29"/>
        <v>0</v>
      </c>
      <c r="AC83" s="116">
        <f t="shared" si="30"/>
        <v>0</v>
      </c>
      <c r="AD83" s="116">
        <f t="shared" si="31"/>
        <v>0</v>
      </c>
      <c r="AE83" s="111">
        <f t="shared" si="32"/>
        <v>0</v>
      </c>
    </row>
    <row r="84" spans="1:31">
      <c r="A84" s="112" t="s">
        <v>919</v>
      </c>
      <c r="B84" s="117" t="s">
        <v>812</v>
      </c>
      <c r="C84" s="118">
        <v>5</v>
      </c>
      <c r="D84" s="118">
        <v>10</v>
      </c>
      <c r="E84" s="118">
        <v>20</v>
      </c>
      <c r="F84" s="118">
        <v>20</v>
      </c>
      <c r="G84" s="118">
        <v>20</v>
      </c>
      <c r="H84" s="118">
        <v>20</v>
      </c>
      <c r="I84" s="118">
        <v>20</v>
      </c>
      <c r="J84" s="118">
        <v>20</v>
      </c>
      <c r="K84" s="118">
        <v>30</v>
      </c>
      <c r="L84" s="118">
        <v>30</v>
      </c>
      <c r="M84" s="118">
        <v>30</v>
      </c>
      <c r="N84" s="119" t="s">
        <v>920</v>
      </c>
      <c r="O84" s="309"/>
      <c r="P84" s="309"/>
      <c r="Q84" s="309"/>
      <c r="R84" s="309"/>
      <c r="S84" s="172"/>
      <c r="T84" s="171"/>
      <c r="U84" s="120">
        <f t="shared" si="22"/>
        <v>0</v>
      </c>
      <c r="V84" s="120">
        <f t="shared" si="23"/>
        <v>0</v>
      </c>
      <c r="W84" s="120">
        <f t="shared" si="24"/>
        <v>0</v>
      </c>
      <c r="X84" s="120">
        <f t="shared" si="25"/>
        <v>0</v>
      </c>
      <c r="Y84" s="120">
        <f t="shared" si="26"/>
        <v>0</v>
      </c>
      <c r="Z84" s="120">
        <f t="shared" si="27"/>
        <v>0</v>
      </c>
      <c r="AA84" s="120">
        <f t="shared" si="28"/>
        <v>0</v>
      </c>
      <c r="AB84" s="120">
        <f t="shared" si="29"/>
        <v>0</v>
      </c>
      <c r="AC84" s="120">
        <f t="shared" si="30"/>
        <v>0</v>
      </c>
      <c r="AD84" s="120">
        <f t="shared" si="31"/>
        <v>0</v>
      </c>
      <c r="AE84" s="111">
        <f t="shared" si="32"/>
        <v>0</v>
      </c>
    </row>
    <row r="85" spans="1:31">
      <c r="A85" s="121" t="s">
        <v>921</v>
      </c>
      <c r="B85" s="117" t="s">
        <v>812</v>
      </c>
      <c r="C85" s="118">
        <v>50</v>
      </c>
      <c r="D85" s="118">
        <v>60</v>
      </c>
      <c r="E85" s="118">
        <v>100</v>
      </c>
      <c r="F85" s="118">
        <v>100</v>
      </c>
      <c r="G85" s="118">
        <v>100</v>
      </c>
      <c r="H85" s="118">
        <v>150</v>
      </c>
      <c r="I85" s="118">
        <v>150</v>
      </c>
      <c r="J85" s="118">
        <v>150</v>
      </c>
      <c r="K85" s="118">
        <v>150</v>
      </c>
      <c r="L85" s="118">
        <v>150</v>
      </c>
      <c r="M85" s="118">
        <v>150</v>
      </c>
      <c r="N85" s="119" t="s">
        <v>922</v>
      </c>
      <c r="O85" s="309"/>
      <c r="P85" s="309"/>
      <c r="Q85" s="309"/>
      <c r="R85" s="309"/>
      <c r="S85" s="172"/>
      <c r="T85" s="172"/>
      <c r="U85" s="120">
        <f t="shared" si="22"/>
        <v>0</v>
      </c>
      <c r="V85" s="120">
        <f t="shared" si="23"/>
        <v>0</v>
      </c>
      <c r="W85" s="120">
        <f t="shared" si="24"/>
        <v>0</v>
      </c>
      <c r="X85" s="120">
        <f t="shared" si="25"/>
        <v>0</v>
      </c>
      <c r="Y85" s="120">
        <f t="shared" si="26"/>
        <v>0</v>
      </c>
      <c r="Z85" s="120">
        <f t="shared" si="27"/>
        <v>0</v>
      </c>
      <c r="AA85" s="120">
        <f t="shared" si="28"/>
        <v>0</v>
      </c>
      <c r="AB85" s="120">
        <f t="shared" si="29"/>
        <v>0</v>
      </c>
      <c r="AC85" s="120">
        <f t="shared" si="30"/>
        <v>0</v>
      </c>
      <c r="AD85" s="120">
        <f t="shared" si="31"/>
        <v>0</v>
      </c>
      <c r="AE85" s="111">
        <f t="shared" si="32"/>
        <v>0</v>
      </c>
    </row>
    <row r="86" spans="1:31">
      <c r="A86" s="121" t="s">
        <v>921</v>
      </c>
      <c r="B86" s="113" t="s">
        <v>814</v>
      </c>
      <c r="C86" s="114">
        <v>5</v>
      </c>
      <c r="D86" s="114">
        <v>60</v>
      </c>
      <c r="E86" s="114">
        <v>100</v>
      </c>
      <c r="F86" s="114">
        <v>100</v>
      </c>
      <c r="G86" s="114">
        <v>100</v>
      </c>
      <c r="H86" s="114">
        <v>150</v>
      </c>
      <c r="I86" s="114">
        <v>150</v>
      </c>
      <c r="J86" s="114">
        <v>150</v>
      </c>
      <c r="K86" s="114">
        <v>150</v>
      </c>
      <c r="L86" s="114">
        <v>150</v>
      </c>
      <c r="M86" s="114">
        <v>150</v>
      </c>
      <c r="N86" s="115" t="s">
        <v>922</v>
      </c>
      <c r="O86" s="308"/>
      <c r="P86" s="308"/>
      <c r="Q86" s="308"/>
      <c r="R86" s="308"/>
      <c r="S86" s="172"/>
      <c r="T86" s="171"/>
      <c r="U86" s="116">
        <f t="shared" si="22"/>
        <v>0</v>
      </c>
      <c r="V86" s="116">
        <f t="shared" si="23"/>
        <v>0</v>
      </c>
      <c r="W86" s="116">
        <f t="shared" si="24"/>
        <v>0</v>
      </c>
      <c r="X86" s="116">
        <f t="shared" si="25"/>
        <v>0</v>
      </c>
      <c r="Y86" s="116">
        <f t="shared" si="26"/>
        <v>0</v>
      </c>
      <c r="Z86" s="116">
        <f t="shared" si="27"/>
        <v>0</v>
      </c>
      <c r="AA86" s="116">
        <f t="shared" si="28"/>
        <v>0</v>
      </c>
      <c r="AB86" s="116">
        <f t="shared" si="29"/>
        <v>0</v>
      </c>
      <c r="AC86" s="116">
        <f t="shared" si="30"/>
        <v>0</v>
      </c>
      <c r="AD86" s="116">
        <f t="shared" si="31"/>
        <v>0</v>
      </c>
      <c r="AE86" s="111">
        <f t="shared" si="32"/>
        <v>0</v>
      </c>
    </row>
    <row r="87" spans="1:31">
      <c r="A87" s="112" t="s">
        <v>923</v>
      </c>
      <c r="B87" s="117" t="s">
        <v>812</v>
      </c>
      <c r="C87" s="118">
        <v>5</v>
      </c>
      <c r="D87" s="118">
        <v>10</v>
      </c>
      <c r="E87" s="118">
        <v>20</v>
      </c>
      <c r="F87" s="118">
        <v>20</v>
      </c>
      <c r="G87" s="118">
        <v>20</v>
      </c>
      <c r="H87" s="118">
        <v>20</v>
      </c>
      <c r="I87" s="118">
        <v>20</v>
      </c>
      <c r="J87" s="118">
        <v>20</v>
      </c>
      <c r="K87" s="118">
        <v>30</v>
      </c>
      <c r="L87" s="118">
        <v>30</v>
      </c>
      <c r="M87" s="118">
        <v>30</v>
      </c>
      <c r="N87" s="119" t="s">
        <v>924</v>
      </c>
      <c r="O87" s="309"/>
      <c r="P87" s="309"/>
      <c r="Q87" s="309"/>
      <c r="R87" s="309"/>
      <c r="S87" s="172"/>
      <c r="T87" s="172"/>
      <c r="U87" s="120">
        <f t="shared" si="22"/>
        <v>0</v>
      </c>
      <c r="V87" s="120">
        <f t="shared" si="23"/>
        <v>0</v>
      </c>
      <c r="W87" s="120">
        <f t="shared" si="24"/>
        <v>0</v>
      </c>
      <c r="X87" s="120">
        <f t="shared" si="25"/>
        <v>0</v>
      </c>
      <c r="Y87" s="120">
        <f t="shared" si="26"/>
        <v>0</v>
      </c>
      <c r="Z87" s="120">
        <f t="shared" si="27"/>
        <v>0</v>
      </c>
      <c r="AA87" s="120">
        <f t="shared" si="28"/>
        <v>0</v>
      </c>
      <c r="AB87" s="120">
        <f t="shared" si="29"/>
        <v>0</v>
      </c>
      <c r="AC87" s="120">
        <f t="shared" si="30"/>
        <v>0</v>
      </c>
      <c r="AD87" s="120">
        <f t="shared" si="31"/>
        <v>0</v>
      </c>
      <c r="AE87" s="111">
        <f t="shared" si="32"/>
        <v>0</v>
      </c>
    </row>
    <row r="88" spans="1:31">
      <c r="A88" s="112" t="s">
        <v>739</v>
      </c>
      <c r="B88" s="117" t="s">
        <v>812</v>
      </c>
      <c r="C88" s="118">
        <v>5</v>
      </c>
      <c r="D88" s="118">
        <v>10</v>
      </c>
      <c r="E88" s="118">
        <v>20</v>
      </c>
      <c r="F88" s="118">
        <v>20</v>
      </c>
      <c r="G88" s="118">
        <v>20</v>
      </c>
      <c r="H88" s="118">
        <v>20</v>
      </c>
      <c r="I88" s="118">
        <v>20</v>
      </c>
      <c r="J88" s="118">
        <v>20</v>
      </c>
      <c r="K88" s="118">
        <v>30</v>
      </c>
      <c r="L88" s="118">
        <v>30</v>
      </c>
      <c r="M88" s="118">
        <v>30</v>
      </c>
      <c r="N88" s="119" t="s">
        <v>925</v>
      </c>
      <c r="O88" s="309"/>
      <c r="P88" s="309"/>
      <c r="Q88" s="309"/>
      <c r="R88" s="309"/>
      <c r="S88" s="172"/>
      <c r="T88" s="171"/>
      <c r="U88" s="120">
        <f t="shared" si="22"/>
        <v>0</v>
      </c>
      <c r="V88" s="120">
        <f t="shared" si="23"/>
        <v>0</v>
      </c>
      <c r="W88" s="120">
        <f t="shared" si="24"/>
        <v>0</v>
      </c>
      <c r="X88" s="120">
        <f t="shared" si="25"/>
        <v>0</v>
      </c>
      <c r="Y88" s="120">
        <f t="shared" si="26"/>
        <v>0</v>
      </c>
      <c r="Z88" s="120">
        <f t="shared" si="27"/>
        <v>0</v>
      </c>
      <c r="AA88" s="120">
        <f t="shared" si="28"/>
        <v>0</v>
      </c>
      <c r="AB88" s="120">
        <f t="shared" si="29"/>
        <v>0</v>
      </c>
      <c r="AC88" s="120">
        <f t="shared" si="30"/>
        <v>0</v>
      </c>
      <c r="AD88" s="120">
        <f t="shared" si="31"/>
        <v>0</v>
      </c>
      <c r="AE88" s="111">
        <f t="shared" si="32"/>
        <v>0</v>
      </c>
    </row>
    <row r="89" spans="1:31">
      <c r="A89" s="112" t="s">
        <v>926</v>
      </c>
      <c r="B89" s="117" t="s">
        <v>812</v>
      </c>
      <c r="C89" s="118">
        <v>5</v>
      </c>
      <c r="D89" s="118">
        <v>10</v>
      </c>
      <c r="E89" s="118">
        <v>20</v>
      </c>
      <c r="F89" s="118">
        <v>20</v>
      </c>
      <c r="G89" s="118">
        <v>20</v>
      </c>
      <c r="H89" s="118">
        <v>20</v>
      </c>
      <c r="I89" s="118">
        <v>20</v>
      </c>
      <c r="J89" s="118">
        <v>20</v>
      </c>
      <c r="K89" s="118">
        <v>30</v>
      </c>
      <c r="L89" s="118">
        <v>30</v>
      </c>
      <c r="M89" s="118">
        <v>30</v>
      </c>
      <c r="N89" s="119" t="s">
        <v>927</v>
      </c>
      <c r="O89" s="309"/>
      <c r="P89" s="309"/>
      <c r="Q89" s="309"/>
      <c r="R89" s="309"/>
      <c r="S89" s="172"/>
      <c r="T89" s="172"/>
      <c r="U89" s="120">
        <f t="shared" si="22"/>
        <v>0</v>
      </c>
      <c r="V89" s="120">
        <f t="shared" si="23"/>
        <v>0</v>
      </c>
      <c r="W89" s="120">
        <f t="shared" si="24"/>
        <v>0</v>
      </c>
      <c r="X89" s="120">
        <f t="shared" si="25"/>
        <v>0</v>
      </c>
      <c r="Y89" s="120">
        <f t="shared" si="26"/>
        <v>0</v>
      </c>
      <c r="Z89" s="120">
        <f t="shared" si="27"/>
        <v>0</v>
      </c>
      <c r="AA89" s="120">
        <f t="shared" si="28"/>
        <v>0</v>
      </c>
      <c r="AB89" s="120">
        <f t="shared" si="29"/>
        <v>0</v>
      </c>
      <c r="AC89" s="120">
        <f t="shared" si="30"/>
        <v>0</v>
      </c>
      <c r="AD89" s="120">
        <f t="shared" si="31"/>
        <v>0</v>
      </c>
      <c r="AE89" s="111">
        <f t="shared" si="32"/>
        <v>0</v>
      </c>
    </row>
    <row r="90" spans="1:31">
      <c r="A90" s="112" t="s">
        <v>744</v>
      </c>
      <c r="B90" s="113" t="s">
        <v>814</v>
      </c>
      <c r="C90" s="114">
        <v>10</v>
      </c>
      <c r="D90" s="114">
        <v>60</v>
      </c>
      <c r="E90" s="114">
        <v>100</v>
      </c>
      <c r="F90" s="114">
        <v>100</v>
      </c>
      <c r="G90" s="114">
        <v>100</v>
      </c>
      <c r="H90" s="114">
        <v>150</v>
      </c>
      <c r="I90" s="114">
        <v>150</v>
      </c>
      <c r="J90" s="114">
        <v>150</v>
      </c>
      <c r="K90" s="114">
        <v>150</v>
      </c>
      <c r="L90" s="114">
        <v>150</v>
      </c>
      <c r="M90" s="114">
        <v>150</v>
      </c>
      <c r="N90" s="115" t="s">
        <v>928</v>
      </c>
      <c r="O90" s="308"/>
      <c r="P90" s="308"/>
      <c r="Q90" s="308"/>
      <c r="R90" s="308"/>
      <c r="S90" s="172"/>
      <c r="T90" s="171"/>
      <c r="U90" s="116">
        <f t="shared" si="22"/>
        <v>0</v>
      </c>
      <c r="V90" s="116">
        <f t="shared" si="23"/>
        <v>0</v>
      </c>
      <c r="W90" s="116">
        <f t="shared" si="24"/>
        <v>0</v>
      </c>
      <c r="X90" s="116">
        <f t="shared" si="25"/>
        <v>0</v>
      </c>
      <c r="Y90" s="116">
        <f t="shared" si="26"/>
        <v>0</v>
      </c>
      <c r="Z90" s="116">
        <f t="shared" si="27"/>
        <v>0</v>
      </c>
      <c r="AA90" s="116">
        <f t="shared" si="28"/>
        <v>0</v>
      </c>
      <c r="AB90" s="116">
        <f t="shared" si="29"/>
        <v>0</v>
      </c>
      <c r="AC90" s="116">
        <f t="shared" si="30"/>
        <v>0</v>
      </c>
      <c r="AD90" s="116">
        <f t="shared" si="31"/>
        <v>0</v>
      </c>
      <c r="AE90" s="111">
        <f t="shared" si="32"/>
        <v>0</v>
      </c>
    </row>
    <row r="91" spans="1:31">
      <c r="A91" s="112" t="s">
        <v>744</v>
      </c>
      <c r="B91" s="117" t="s">
        <v>812</v>
      </c>
      <c r="C91" s="118">
        <v>50</v>
      </c>
      <c r="D91" s="118">
        <v>60</v>
      </c>
      <c r="E91" s="118">
        <v>100</v>
      </c>
      <c r="F91" s="118">
        <v>100</v>
      </c>
      <c r="G91" s="118">
        <v>100</v>
      </c>
      <c r="H91" s="118">
        <v>150</v>
      </c>
      <c r="I91" s="118">
        <v>150</v>
      </c>
      <c r="J91" s="118">
        <v>150</v>
      </c>
      <c r="K91" s="118">
        <v>150</v>
      </c>
      <c r="L91" s="118">
        <v>150</v>
      </c>
      <c r="M91" s="118">
        <v>150</v>
      </c>
      <c r="N91" s="119" t="s">
        <v>929</v>
      </c>
      <c r="O91" s="309"/>
      <c r="P91" s="309"/>
      <c r="Q91" s="309"/>
      <c r="R91" s="309"/>
      <c r="S91" s="172"/>
      <c r="T91" s="172"/>
      <c r="U91" s="120">
        <f t="shared" si="22"/>
        <v>0</v>
      </c>
      <c r="V91" s="120">
        <f t="shared" si="23"/>
        <v>0</v>
      </c>
      <c r="W91" s="120">
        <f t="shared" si="24"/>
        <v>0</v>
      </c>
      <c r="X91" s="120">
        <f t="shared" si="25"/>
        <v>0</v>
      </c>
      <c r="Y91" s="120">
        <f t="shared" si="26"/>
        <v>0</v>
      </c>
      <c r="Z91" s="120">
        <f t="shared" si="27"/>
        <v>0</v>
      </c>
      <c r="AA91" s="120">
        <f t="shared" si="28"/>
        <v>0</v>
      </c>
      <c r="AB91" s="120">
        <f t="shared" si="29"/>
        <v>0</v>
      </c>
      <c r="AC91" s="120">
        <f t="shared" si="30"/>
        <v>0</v>
      </c>
      <c r="AD91" s="120">
        <f t="shared" si="31"/>
        <v>0</v>
      </c>
      <c r="AE91" s="111">
        <f t="shared" si="32"/>
        <v>0</v>
      </c>
    </row>
    <row r="92" spans="1:31">
      <c r="A92" s="112" t="s">
        <v>930</v>
      </c>
      <c r="B92" s="117" t="s">
        <v>812</v>
      </c>
      <c r="C92" s="118">
        <v>10</v>
      </c>
      <c r="D92" s="118">
        <v>20</v>
      </c>
      <c r="E92" s="118">
        <v>30</v>
      </c>
      <c r="F92" s="118">
        <v>30</v>
      </c>
      <c r="G92" s="118">
        <v>50</v>
      </c>
      <c r="H92" s="118">
        <v>50</v>
      </c>
      <c r="I92" s="118">
        <v>50</v>
      </c>
      <c r="J92" s="118">
        <v>50</v>
      </c>
      <c r="K92" s="118">
        <v>50</v>
      </c>
      <c r="L92" s="118">
        <v>50</v>
      </c>
      <c r="M92" s="118">
        <v>50</v>
      </c>
      <c r="N92" s="119" t="s">
        <v>931</v>
      </c>
      <c r="O92" s="309"/>
      <c r="P92" s="309"/>
      <c r="Q92" s="309"/>
      <c r="R92" s="309"/>
      <c r="S92" s="172"/>
      <c r="T92" s="171"/>
      <c r="U92" s="120">
        <f t="shared" si="22"/>
        <v>0</v>
      </c>
      <c r="V92" s="120">
        <f t="shared" si="23"/>
        <v>0</v>
      </c>
      <c r="W92" s="120">
        <f t="shared" si="24"/>
        <v>0</v>
      </c>
      <c r="X92" s="120">
        <f t="shared" si="25"/>
        <v>0</v>
      </c>
      <c r="Y92" s="120">
        <f t="shared" si="26"/>
        <v>0</v>
      </c>
      <c r="Z92" s="120">
        <f t="shared" si="27"/>
        <v>0</v>
      </c>
      <c r="AA92" s="120">
        <f t="shared" si="28"/>
        <v>0</v>
      </c>
      <c r="AB92" s="120">
        <f t="shared" si="29"/>
        <v>0</v>
      </c>
      <c r="AC92" s="120">
        <f t="shared" si="30"/>
        <v>0</v>
      </c>
      <c r="AD92" s="120">
        <f t="shared" si="31"/>
        <v>0</v>
      </c>
      <c r="AE92" s="111">
        <f t="shared" si="32"/>
        <v>0</v>
      </c>
    </row>
    <row r="93" spans="1:31">
      <c r="A93" s="112" t="s">
        <v>930</v>
      </c>
      <c r="B93" s="113" t="s">
        <v>814</v>
      </c>
      <c r="C93" s="123" t="s">
        <v>932</v>
      </c>
      <c r="D93" s="114">
        <v>20</v>
      </c>
      <c r="E93" s="114">
        <v>30</v>
      </c>
      <c r="F93" s="114">
        <v>30</v>
      </c>
      <c r="G93" s="114">
        <v>50</v>
      </c>
      <c r="H93" s="114">
        <v>50</v>
      </c>
      <c r="I93" s="114">
        <v>50</v>
      </c>
      <c r="J93" s="114">
        <v>50</v>
      </c>
      <c r="K93" s="114">
        <v>50</v>
      </c>
      <c r="L93" s="114">
        <v>50</v>
      </c>
      <c r="M93" s="114">
        <v>50</v>
      </c>
      <c r="N93" s="115" t="s">
        <v>931</v>
      </c>
      <c r="O93" s="308"/>
      <c r="P93" s="308"/>
      <c r="Q93" s="308"/>
      <c r="R93" s="308"/>
      <c r="S93" s="172"/>
      <c r="T93" s="172"/>
      <c r="U93" s="116">
        <f t="shared" si="22"/>
        <v>0</v>
      </c>
      <c r="V93" s="116">
        <f t="shared" si="23"/>
        <v>0</v>
      </c>
      <c r="W93" s="116">
        <f t="shared" si="24"/>
        <v>0</v>
      </c>
      <c r="X93" s="116">
        <f t="shared" si="25"/>
        <v>0</v>
      </c>
      <c r="Y93" s="116">
        <f t="shared" si="26"/>
        <v>0</v>
      </c>
      <c r="Z93" s="116">
        <f t="shared" si="27"/>
        <v>0</v>
      </c>
      <c r="AA93" s="116">
        <f t="shared" si="28"/>
        <v>0</v>
      </c>
      <c r="AB93" s="116">
        <f t="shared" si="29"/>
        <v>0</v>
      </c>
      <c r="AC93" s="116">
        <f t="shared" si="30"/>
        <v>0</v>
      </c>
      <c r="AD93" s="116">
        <f t="shared" si="31"/>
        <v>0</v>
      </c>
      <c r="AE93" s="111">
        <f t="shared" si="32"/>
        <v>0</v>
      </c>
    </row>
    <row r="94" spans="1:31">
      <c r="A94" s="112" t="s">
        <v>933</v>
      </c>
      <c r="B94" s="117" t="s">
        <v>812</v>
      </c>
      <c r="C94" s="118">
        <v>5</v>
      </c>
      <c r="D94" s="118">
        <v>10</v>
      </c>
      <c r="E94" s="118">
        <v>20</v>
      </c>
      <c r="F94" s="118">
        <v>20</v>
      </c>
      <c r="G94" s="118">
        <v>20</v>
      </c>
      <c r="H94" s="118">
        <v>20</v>
      </c>
      <c r="I94" s="118">
        <v>20</v>
      </c>
      <c r="J94" s="118">
        <v>20</v>
      </c>
      <c r="K94" s="118">
        <v>30</v>
      </c>
      <c r="L94" s="118">
        <v>30</v>
      </c>
      <c r="M94" s="118">
        <v>30</v>
      </c>
      <c r="N94" s="119" t="s">
        <v>934</v>
      </c>
      <c r="O94" s="309"/>
      <c r="P94" s="309"/>
      <c r="Q94" s="309"/>
      <c r="R94" s="309"/>
      <c r="S94" s="172"/>
      <c r="T94" s="171"/>
      <c r="U94" s="120">
        <f t="shared" si="22"/>
        <v>0</v>
      </c>
      <c r="V94" s="120">
        <f t="shared" si="23"/>
        <v>0</v>
      </c>
      <c r="W94" s="120">
        <f t="shared" si="24"/>
        <v>0</v>
      </c>
      <c r="X94" s="120">
        <f t="shared" si="25"/>
        <v>0</v>
      </c>
      <c r="Y94" s="120">
        <f t="shared" si="26"/>
        <v>0</v>
      </c>
      <c r="Z94" s="120">
        <f t="shared" si="27"/>
        <v>0</v>
      </c>
      <c r="AA94" s="120">
        <f t="shared" si="28"/>
        <v>0</v>
      </c>
      <c r="AB94" s="120">
        <f t="shared" si="29"/>
        <v>0</v>
      </c>
      <c r="AC94" s="120">
        <f t="shared" si="30"/>
        <v>0</v>
      </c>
      <c r="AD94" s="120">
        <f t="shared" si="31"/>
        <v>0</v>
      </c>
      <c r="AE94" s="111">
        <f t="shared" si="32"/>
        <v>0</v>
      </c>
    </row>
    <row r="95" spans="1:31">
      <c r="A95" s="112" t="s">
        <v>933</v>
      </c>
      <c r="B95" s="113" t="s">
        <v>814</v>
      </c>
      <c r="C95" s="123" t="s">
        <v>935</v>
      </c>
      <c r="D95" s="114">
        <v>10</v>
      </c>
      <c r="E95" s="114">
        <v>20</v>
      </c>
      <c r="F95" s="114">
        <v>20</v>
      </c>
      <c r="G95" s="114">
        <v>20</v>
      </c>
      <c r="H95" s="114">
        <v>20</v>
      </c>
      <c r="I95" s="114">
        <v>20</v>
      </c>
      <c r="J95" s="114">
        <v>20</v>
      </c>
      <c r="K95" s="114">
        <v>30</v>
      </c>
      <c r="L95" s="114">
        <v>30</v>
      </c>
      <c r="M95" s="114">
        <v>30</v>
      </c>
      <c r="N95" s="115" t="s">
        <v>934</v>
      </c>
      <c r="O95" s="308"/>
      <c r="P95" s="308"/>
      <c r="Q95" s="308"/>
      <c r="R95" s="308"/>
      <c r="S95" s="172"/>
      <c r="T95" s="172"/>
      <c r="U95" s="116">
        <f t="shared" si="22"/>
        <v>0</v>
      </c>
      <c r="V95" s="116">
        <f t="shared" si="23"/>
        <v>0</v>
      </c>
      <c r="W95" s="116">
        <f t="shared" si="24"/>
        <v>0</v>
      </c>
      <c r="X95" s="116">
        <f t="shared" si="25"/>
        <v>0</v>
      </c>
      <c r="Y95" s="116">
        <f t="shared" si="26"/>
        <v>0</v>
      </c>
      <c r="Z95" s="116">
        <f t="shared" si="27"/>
        <v>0</v>
      </c>
      <c r="AA95" s="116">
        <f t="shared" si="28"/>
        <v>0</v>
      </c>
      <c r="AB95" s="116">
        <f t="shared" si="29"/>
        <v>0</v>
      </c>
      <c r="AC95" s="116">
        <f t="shared" si="30"/>
        <v>0</v>
      </c>
      <c r="AD95" s="116">
        <f t="shared" si="31"/>
        <v>0</v>
      </c>
      <c r="AE95" s="111">
        <f t="shared" si="32"/>
        <v>0</v>
      </c>
    </row>
    <row r="96" spans="1:31">
      <c r="A96" s="112" t="s">
        <v>725</v>
      </c>
      <c r="B96" s="117" t="s">
        <v>812</v>
      </c>
      <c r="C96" s="118">
        <v>5</v>
      </c>
      <c r="D96" s="118">
        <v>10</v>
      </c>
      <c r="E96" s="118">
        <v>20</v>
      </c>
      <c r="F96" s="118">
        <v>20</v>
      </c>
      <c r="G96" s="118">
        <v>20</v>
      </c>
      <c r="H96" s="118">
        <v>20</v>
      </c>
      <c r="I96" s="118">
        <v>20</v>
      </c>
      <c r="J96" s="118">
        <v>20</v>
      </c>
      <c r="K96" s="118">
        <v>30</v>
      </c>
      <c r="L96" s="118">
        <v>30</v>
      </c>
      <c r="M96" s="118">
        <v>30</v>
      </c>
      <c r="N96" s="119" t="s">
        <v>936</v>
      </c>
      <c r="O96" s="309"/>
      <c r="P96" s="309"/>
      <c r="Q96" s="309"/>
      <c r="R96" s="309"/>
      <c r="S96" s="172"/>
      <c r="T96" s="171"/>
      <c r="U96" s="120">
        <f t="shared" si="22"/>
        <v>0</v>
      </c>
      <c r="V96" s="120">
        <f t="shared" si="23"/>
        <v>0</v>
      </c>
      <c r="W96" s="120">
        <f t="shared" si="24"/>
        <v>0</v>
      </c>
      <c r="X96" s="120">
        <f t="shared" si="25"/>
        <v>0</v>
      </c>
      <c r="Y96" s="120">
        <f t="shared" si="26"/>
        <v>0</v>
      </c>
      <c r="Z96" s="120">
        <f t="shared" si="27"/>
        <v>0</v>
      </c>
      <c r="AA96" s="120">
        <f t="shared" si="28"/>
        <v>0</v>
      </c>
      <c r="AB96" s="120">
        <f t="shared" si="29"/>
        <v>0</v>
      </c>
      <c r="AC96" s="120">
        <f t="shared" si="30"/>
        <v>0</v>
      </c>
      <c r="AD96" s="120">
        <f t="shared" si="31"/>
        <v>0</v>
      </c>
      <c r="AE96" s="111">
        <f t="shared" si="32"/>
        <v>0</v>
      </c>
    </row>
    <row r="97" spans="1:31">
      <c r="A97" s="112" t="s">
        <v>746</v>
      </c>
      <c r="B97" s="117" t="s">
        <v>812</v>
      </c>
      <c r="C97" s="118">
        <v>50</v>
      </c>
      <c r="D97" s="118">
        <v>60</v>
      </c>
      <c r="E97" s="118">
        <v>100</v>
      </c>
      <c r="F97" s="118">
        <v>100</v>
      </c>
      <c r="G97" s="118">
        <v>100</v>
      </c>
      <c r="H97" s="118">
        <v>150</v>
      </c>
      <c r="I97" s="118">
        <v>150</v>
      </c>
      <c r="J97" s="118">
        <v>150</v>
      </c>
      <c r="K97" s="118">
        <v>150</v>
      </c>
      <c r="L97" s="118">
        <v>150</v>
      </c>
      <c r="M97" s="118">
        <v>150</v>
      </c>
      <c r="N97" s="119" t="s">
        <v>937</v>
      </c>
      <c r="O97" s="309"/>
      <c r="P97" s="309"/>
      <c r="Q97" s="309"/>
      <c r="R97" s="309"/>
      <c r="S97" s="172"/>
      <c r="T97" s="172"/>
      <c r="U97" s="120">
        <f t="shared" si="22"/>
        <v>0</v>
      </c>
      <c r="V97" s="120">
        <f t="shared" si="23"/>
        <v>0</v>
      </c>
      <c r="W97" s="120">
        <f t="shared" si="24"/>
        <v>0</v>
      </c>
      <c r="X97" s="120">
        <f t="shared" si="25"/>
        <v>0</v>
      </c>
      <c r="Y97" s="120">
        <f t="shared" si="26"/>
        <v>0</v>
      </c>
      <c r="Z97" s="120">
        <f t="shared" si="27"/>
        <v>0</v>
      </c>
      <c r="AA97" s="120">
        <f t="shared" si="28"/>
        <v>0</v>
      </c>
      <c r="AB97" s="120">
        <f t="shared" si="29"/>
        <v>0</v>
      </c>
      <c r="AC97" s="120">
        <f t="shared" si="30"/>
        <v>0</v>
      </c>
      <c r="AD97" s="120">
        <f t="shared" si="31"/>
        <v>0</v>
      </c>
      <c r="AE97" s="111">
        <f t="shared" si="32"/>
        <v>0</v>
      </c>
    </row>
    <row r="98" spans="1:31">
      <c r="A98" s="112" t="s">
        <v>746</v>
      </c>
      <c r="B98" s="113" t="s">
        <v>814</v>
      </c>
      <c r="C98" s="114">
        <v>10</v>
      </c>
      <c r="D98" s="114">
        <v>60</v>
      </c>
      <c r="E98" s="114">
        <v>100</v>
      </c>
      <c r="F98" s="114">
        <v>100</v>
      </c>
      <c r="G98" s="114">
        <v>100</v>
      </c>
      <c r="H98" s="114">
        <v>150</v>
      </c>
      <c r="I98" s="114">
        <v>150</v>
      </c>
      <c r="J98" s="114">
        <v>150</v>
      </c>
      <c r="K98" s="114">
        <v>150</v>
      </c>
      <c r="L98" s="114">
        <v>150</v>
      </c>
      <c r="M98" s="114">
        <v>150</v>
      </c>
      <c r="N98" s="115" t="s">
        <v>937</v>
      </c>
      <c r="O98" s="308"/>
      <c r="P98" s="308"/>
      <c r="Q98" s="308"/>
      <c r="R98" s="308"/>
      <c r="S98" s="172"/>
      <c r="T98" s="171"/>
      <c r="U98" s="116">
        <f t="shared" si="22"/>
        <v>0</v>
      </c>
      <c r="V98" s="116">
        <f t="shared" si="23"/>
        <v>0</v>
      </c>
      <c r="W98" s="116">
        <f t="shared" si="24"/>
        <v>0</v>
      </c>
      <c r="X98" s="116">
        <f t="shared" si="25"/>
        <v>0</v>
      </c>
      <c r="Y98" s="116">
        <f t="shared" si="26"/>
        <v>0</v>
      </c>
      <c r="Z98" s="116">
        <f t="shared" si="27"/>
        <v>0</v>
      </c>
      <c r="AA98" s="116">
        <f t="shared" si="28"/>
        <v>0</v>
      </c>
      <c r="AB98" s="116">
        <f t="shared" si="29"/>
        <v>0</v>
      </c>
      <c r="AC98" s="116">
        <f t="shared" si="30"/>
        <v>0</v>
      </c>
      <c r="AD98" s="116">
        <f t="shared" si="31"/>
        <v>0</v>
      </c>
      <c r="AE98" s="111">
        <f t="shared" si="32"/>
        <v>0</v>
      </c>
    </row>
    <row r="99" spans="1:31">
      <c r="A99" s="112" t="s">
        <v>938</v>
      </c>
      <c r="B99" s="117" t="s">
        <v>812</v>
      </c>
      <c r="C99" s="118">
        <v>10</v>
      </c>
      <c r="D99" s="118">
        <v>20</v>
      </c>
      <c r="E99" s="118">
        <v>30</v>
      </c>
      <c r="F99" s="118">
        <v>30</v>
      </c>
      <c r="G99" s="118">
        <v>50</v>
      </c>
      <c r="H99" s="118">
        <v>50</v>
      </c>
      <c r="I99" s="118">
        <v>50</v>
      </c>
      <c r="J99" s="118">
        <v>50</v>
      </c>
      <c r="K99" s="118">
        <v>50</v>
      </c>
      <c r="L99" s="118">
        <v>50</v>
      </c>
      <c r="M99" s="118">
        <v>50</v>
      </c>
      <c r="N99" s="119" t="s">
        <v>939</v>
      </c>
      <c r="O99" s="309"/>
      <c r="P99" s="309"/>
      <c r="Q99" s="309"/>
      <c r="R99" s="309"/>
      <c r="S99" s="172"/>
      <c r="T99" s="172"/>
      <c r="U99" s="120">
        <f t="shared" si="22"/>
        <v>0</v>
      </c>
      <c r="V99" s="120">
        <f t="shared" si="23"/>
        <v>0</v>
      </c>
      <c r="W99" s="120">
        <f t="shared" si="24"/>
        <v>0</v>
      </c>
      <c r="X99" s="120">
        <f t="shared" si="25"/>
        <v>0</v>
      </c>
      <c r="Y99" s="120">
        <f t="shared" si="26"/>
        <v>0</v>
      </c>
      <c r="Z99" s="120">
        <f t="shared" si="27"/>
        <v>0</v>
      </c>
      <c r="AA99" s="120">
        <f t="shared" si="28"/>
        <v>0</v>
      </c>
      <c r="AB99" s="120">
        <f t="shared" si="29"/>
        <v>0</v>
      </c>
      <c r="AC99" s="120">
        <f t="shared" si="30"/>
        <v>0</v>
      </c>
      <c r="AD99" s="120">
        <f t="shared" si="31"/>
        <v>0</v>
      </c>
      <c r="AE99" s="111">
        <f t="shared" si="32"/>
        <v>0</v>
      </c>
    </row>
    <row r="100" spans="1:31">
      <c r="A100" s="112" t="s">
        <v>938</v>
      </c>
      <c r="B100" s="113" t="s">
        <v>814</v>
      </c>
      <c r="C100" s="123" t="s">
        <v>932</v>
      </c>
      <c r="D100" s="114">
        <v>20</v>
      </c>
      <c r="E100" s="114">
        <v>30</v>
      </c>
      <c r="F100" s="114">
        <v>30</v>
      </c>
      <c r="G100" s="114">
        <v>50</v>
      </c>
      <c r="H100" s="114">
        <v>50</v>
      </c>
      <c r="I100" s="114">
        <v>50</v>
      </c>
      <c r="J100" s="114">
        <v>50</v>
      </c>
      <c r="K100" s="114">
        <v>50</v>
      </c>
      <c r="L100" s="114">
        <v>50</v>
      </c>
      <c r="M100" s="114">
        <v>50</v>
      </c>
      <c r="N100" s="115" t="s">
        <v>939</v>
      </c>
      <c r="O100" s="308"/>
      <c r="P100" s="308"/>
      <c r="Q100" s="308"/>
      <c r="R100" s="308"/>
      <c r="S100" s="172"/>
      <c r="T100" s="171"/>
      <c r="U100" s="116">
        <f t="shared" si="22"/>
        <v>0</v>
      </c>
      <c r="V100" s="116">
        <f t="shared" si="23"/>
        <v>0</v>
      </c>
      <c r="W100" s="116">
        <f t="shared" si="24"/>
        <v>0</v>
      </c>
      <c r="X100" s="116">
        <f t="shared" si="25"/>
        <v>0</v>
      </c>
      <c r="Y100" s="116">
        <f t="shared" si="26"/>
        <v>0</v>
      </c>
      <c r="Z100" s="116">
        <f t="shared" si="27"/>
        <v>0</v>
      </c>
      <c r="AA100" s="116">
        <f t="shared" si="28"/>
        <v>0</v>
      </c>
      <c r="AB100" s="116">
        <f t="shared" si="29"/>
        <v>0</v>
      </c>
      <c r="AC100" s="116">
        <f t="shared" si="30"/>
        <v>0</v>
      </c>
      <c r="AD100" s="116">
        <f t="shared" si="31"/>
        <v>0</v>
      </c>
      <c r="AE100" s="111">
        <f t="shared" si="32"/>
        <v>0</v>
      </c>
    </row>
    <row r="101" spans="1:31">
      <c r="A101" s="112" t="s">
        <v>748</v>
      </c>
      <c r="B101" s="113" t="s">
        <v>814</v>
      </c>
      <c r="C101" s="114">
        <v>10</v>
      </c>
      <c r="D101" s="114">
        <v>60</v>
      </c>
      <c r="E101" s="114">
        <v>100</v>
      </c>
      <c r="F101" s="114">
        <v>100</v>
      </c>
      <c r="G101" s="114">
        <v>100</v>
      </c>
      <c r="H101" s="114">
        <v>150</v>
      </c>
      <c r="I101" s="114">
        <v>150</v>
      </c>
      <c r="J101" s="114">
        <v>150</v>
      </c>
      <c r="K101" s="114">
        <v>150</v>
      </c>
      <c r="L101" s="114">
        <v>150</v>
      </c>
      <c r="M101" s="114">
        <v>150</v>
      </c>
      <c r="N101" s="115" t="s">
        <v>940</v>
      </c>
      <c r="O101" s="308"/>
      <c r="P101" s="308"/>
      <c r="Q101" s="308"/>
      <c r="R101" s="308"/>
      <c r="S101" s="172"/>
      <c r="T101" s="172"/>
      <c r="U101" s="116">
        <f t="shared" si="22"/>
        <v>0</v>
      </c>
      <c r="V101" s="116">
        <f t="shared" si="23"/>
        <v>0</v>
      </c>
      <c r="W101" s="116">
        <f t="shared" si="24"/>
        <v>0</v>
      </c>
      <c r="X101" s="116">
        <f t="shared" si="25"/>
        <v>0</v>
      </c>
      <c r="Y101" s="116">
        <f t="shared" si="26"/>
        <v>0</v>
      </c>
      <c r="Z101" s="116">
        <f t="shared" si="27"/>
        <v>0</v>
      </c>
      <c r="AA101" s="116">
        <f t="shared" si="28"/>
        <v>0</v>
      </c>
      <c r="AB101" s="116">
        <f t="shared" si="29"/>
        <v>0</v>
      </c>
      <c r="AC101" s="116">
        <f t="shared" si="30"/>
        <v>0</v>
      </c>
      <c r="AD101" s="116">
        <f t="shared" si="31"/>
        <v>0</v>
      </c>
      <c r="AE101" s="111">
        <f t="shared" si="32"/>
        <v>0</v>
      </c>
    </row>
    <row r="102" spans="1:31">
      <c r="A102" s="39" t="s">
        <v>748</v>
      </c>
      <c r="B102" s="117" t="s">
        <v>812</v>
      </c>
      <c r="C102" s="118">
        <v>50</v>
      </c>
      <c r="D102" s="118">
        <v>60</v>
      </c>
      <c r="E102" s="118">
        <v>100</v>
      </c>
      <c r="F102" s="118">
        <v>100</v>
      </c>
      <c r="G102" s="118">
        <v>100</v>
      </c>
      <c r="H102" s="118">
        <v>150</v>
      </c>
      <c r="I102" s="118">
        <v>150</v>
      </c>
      <c r="J102" s="118">
        <v>150</v>
      </c>
      <c r="K102" s="118">
        <v>150</v>
      </c>
      <c r="L102" s="118">
        <v>150</v>
      </c>
      <c r="M102" s="118">
        <v>150</v>
      </c>
      <c r="N102" s="119" t="s">
        <v>940</v>
      </c>
      <c r="O102" s="309"/>
      <c r="P102" s="309"/>
      <c r="Q102" s="309"/>
      <c r="R102" s="309"/>
      <c r="S102" s="172"/>
      <c r="T102" s="171"/>
      <c r="U102" s="120">
        <f t="shared" si="22"/>
        <v>0</v>
      </c>
      <c r="V102" s="120">
        <f t="shared" si="23"/>
        <v>0</v>
      </c>
      <c r="W102" s="120">
        <f t="shared" si="24"/>
        <v>0</v>
      </c>
      <c r="X102" s="120">
        <f t="shared" si="25"/>
        <v>0</v>
      </c>
      <c r="Y102" s="120">
        <f t="shared" si="26"/>
        <v>0</v>
      </c>
      <c r="Z102" s="120">
        <f t="shared" si="27"/>
        <v>0</v>
      </c>
      <c r="AA102" s="120">
        <f t="shared" si="28"/>
        <v>0</v>
      </c>
      <c r="AB102" s="120">
        <f t="shared" si="29"/>
        <v>0</v>
      </c>
      <c r="AC102" s="120">
        <f t="shared" si="30"/>
        <v>0</v>
      </c>
      <c r="AD102" s="120">
        <f t="shared" si="31"/>
        <v>0</v>
      </c>
      <c r="AE102" s="111">
        <f t="shared" si="32"/>
        <v>0</v>
      </c>
    </row>
    <row r="103" spans="1:31">
      <c r="A103" s="112" t="s">
        <v>740</v>
      </c>
      <c r="B103" s="117" t="s">
        <v>812</v>
      </c>
      <c r="C103" s="118">
        <v>5</v>
      </c>
      <c r="D103" s="118">
        <v>10</v>
      </c>
      <c r="E103" s="118">
        <v>20</v>
      </c>
      <c r="F103" s="118">
        <v>20</v>
      </c>
      <c r="G103" s="118">
        <v>20</v>
      </c>
      <c r="H103" s="118">
        <v>20</v>
      </c>
      <c r="I103" s="118">
        <v>20</v>
      </c>
      <c r="J103" s="118">
        <v>20</v>
      </c>
      <c r="K103" s="118">
        <v>30</v>
      </c>
      <c r="L103" s="118">
        <v>30</v>
      </c>
      <c r="M103" s="118">
        <v>30</v>
      </c>
      <c r="N103" s="119" t="s">
        <v>941</v>
      </c>
      <c r="O103" s="309"/>
      <c r="P103" s="309"/>
      <c r="Q103" s="309"/>
      <c r="R103" s="309"/>
      <c r="S103" s="172"/>
      <c r="T103" s="172"/>
      <c r="U103" s="120">
        <f t="shared" si="22"/>
        <v>0</v>
      </c>
      <c r="V103" s="120">
        <f t="shared" si="23"/>
        <v>0</v>
      </c>
      <c r="W103" s="120">
        <f t="shared" si="24"/>
        <v>0</v>
      </c>
      <c r="X103" s="120">
        <f t="shared" si="25"/>
        <v>0</v>
      </c>
      <c r="Y103" s="120">
        <f t="shared" si="26"/>
        <v>0</v>
      </c>
      <c r="Z103" s="120">
        <f t="shared" si="27"/>
        <v>0</v>
      </c>
      <c r="AA103" s="120">
        <f t="shared" si="28"/>
        <v>0</v>
      </c>
      <c r="AB103" s="120">
        <f t="shared" si="29"/>
        <v>0</v>
      </c>
      <c r="AC103" s="120">
        <f t="shared" si="30"/>
        <v>0</v>
      </c>
      <c r="AD103" s="120">
        <f t="shared" si="31"/>
        <v>0</v>
      </c>
      <c r="AE103" s="111">
        <f t="shared" si="32"/>
        <v>0</v>
      </c>
    </row>
    <row r="104" spans="1:31">
      <c r="A104" s="112" t="s">
        <v>942</v>
      </c>
      <c r="B104" s="117" t="s">
        <v>812</v>
      </c>
      <c r="C104" s="118">
        <v>10</v>
      </c>
      <c r="D104" s="118">
        <v>20</v>
      </c>
      <c r="E104" s="118">
        <v>30</v>
      </c>
      <c r="F104" s="118">
        <v>30</v>
      </c>
      <c r="G104" s="118">
        <v>50</v>
      </c>
      <c r="H104" s="118">
        <v>50</v>
      </c>
      <c r="I104" s="118">
        <v>50</v>
      </c>
      <c r="J104" s="118">
        <v>50</v>
      </c>
      <c r="K104" s="118">
        <v>50</v>
      </c>
      <c r="L104" s="118">
        <v>50</v>
      </c>
      <c r="M104" s="118">
        <v>50</v>
      </c>
      <c r="N104" s="119" t="s">
        <v>943</v>
      </c>
      <c r="O104" s="309"/>
      <c r="P104" s="309"/>
      <c r="Q104" s="309"/>
      <c r="R104" s="309"/>
      <c r="S104" s="172"/>
      <c r="T104" s="171"/>
      <c r="U104" s="120">
        <f t="shared" si="22"/>
        <v>0</v>
      </c>
      <c r="V104" s="120">
        <f t="shared" si="23"/>
        <v>0</v>
      </c>
      <c r="W104" s="120">
        <f t="shared" si="24"/>
        <v>0</v>
      </c>
      <c r="X104" s="120">
        <f t="shared" si="25"/>
        <v>0</v>
      </c>
      <c r="Y104" s="120">
        <f t="shared" si="26"/>
        <v>0</v>
      </c>
      <c r="Z104" s="120">
        <f t="shared" si="27"/>
        <v>0</v>
      </c>
      <c r="AA104" s="120">
        <f t="shared" si="28"/>
        <v>0</v>
      </c>
      <c r="AB104" s="120">
        <f t="shared" si="29"/>
        <v>0</v>
      </c>
      <c r="AC104" s="120">
        <f t="shared" si="30"/>
        <v>0</v>
      </c>
      <c r="AD104" s="120">
        <f t="shared" si="31"/>
        <v>0</v>
      </c>
      <c r="AE104" s="111">
        <f t="shared" si="32"/>
        <v>0</v>
      </c>
    </row>
    <row r="105" spans="1:31">
      <c r="A105" s="112" t="s">
        <v>942</v>
      </c>
      <c r="B105" s="113" t="s">
        <v>814</v>
      </c>
      <c r="C105" s="114" t="s">
        <v>932</v>
      </c>
      <c r="D105" s="114">
        <v>20</v>
      </c>
      <c r="E105" s="114">
        <v>30</v>
      </c>
      <c r="F105" s="114">
        <v>30</v>
      </c>
      <c r="G105" s="114">
        <v>50</v>
      </c>
      <c r="H105" s="114">
        <v>50</v>
      </c>
      <c r="I105" s="114">
        <v>50</v>
      </c>
      <c r="J105" s="114">
        <v>50</v>
      </c>
      <c r="K105" s="114">
        <v>50</v>
      </c>
      <c r="L105" s="114">
        <v>50</v>
      </c>
      <c r="M105" s="114">
        <v>50</v>
      </c>
      <c r="N105" s="115" t="s">
        <v>943</v>
      </c>
      <c r="O105" s="308"/>
      <c r="P105" s="308"/>
      <c r="Q105" s="308"/>
      <c r="R105" s="308"/>
      <c r="S105" s="172"/>
      <c r="T105" s="172"/>
      <c r="U105" s="116">
        <f t="shared" si="22"/>
        <v>0</v>
      </c>
      <c r="V105" s="116">
        <f t="shared" si="23"/>
        <v>0</v>
      </c>
      <c r="W105" s="116">
        <f t="shared" si="24"/>
        <v>0</v>
      </c>
      <c r="X105" s="116">
        <f t="shared" si="25"/>
        <v>0</v>
      </c>
      <c r="Y105" s="116">
        <f t="shared" si="26"/>
        <v>0</v>
      </c>
      <c r="Z105" s="116">
        <f t="shared" si="27"/>
        <v>0</v>
      </c>
      <c r="AA105" s="116">
        <f t="shared" si="28"/>
        <v>0</v>
      </c>
      <c r="AB105" s="116">
        <f t="shared" si="29"/>
        <v>0</v>
      </c>
      <c r="AC105" s="116">
        <f t="shared" si="30"/>
        <v>0</v>
      </c>
      <c r="AD105" s="116">
        <f t="shared" si="31"/>
        <v>0</v>
      </c>
      <c r="AE105" s="111">
        <f t="shared" si="32"/>
        <v>0</v>
      </c>
    </row>
    <row r="106" spans="1:31">
      <c r="A106" s="112" t="s">
        <v>944</v>
      </c>
      <c r="B106" s="117" t="s">
        <v>812</v>
      </c>
      <c r="C106" s="118">
        <v>10</v>
      </c>
      <c r="D106" s="118">
        <v>20</v>
      </c>
      <c r="E106" s="118">
        <v>30</v>
      </c>
      <c r="F106" s="118">
        <v>30</v>
      </c>
      <c r="G106" s="118">
        <v>50</v>
      </c>
      <c r="H106" s="118">
        <v>50</v>
      </c>
      <c r="I106" s="118">
        <v>50</v>
      </c>
      <c r="J106" s="118">
        <v>50</v>
      </c>
      <c r="K106" s="118">
        <v>50</v>
      </c>
      <c r="L106" s="118">
        <v>50</v>
      </c>
      <c r="M106" s="118">
        <v>50</v>
      </c>
      <c r="N106" s="119" t="s">
        <v>945</v>
      </c>
      <c r="O106" s="309"/>
      <c r="P106" s="309"/>
      <c r="Q106" s="309"/>
      <c r="R106" s="309"/>
      <c r="S106" s="172"/>
      <c r="T106" s="171"/>
      <c r="U106" s="120">
        <f t="shared" si="22"/>
        <v>0</v>
      </c>
      <c r="V106" s="120">
        <f t="shared" si="23"/>
        <v>0</v>
      </c>
      <c r="W106" s="120">
        <f t="shared" si="24"/>
        <v>0</v>
      </c>
      <c r="X106" s="120">
        <f t="shared" si="25"/>
        <v>0</v>
      </c>
      <c r="Y106" s="120">
        <f t="shared" si="26"/>
        <v>0</v>
      </c>
      <c r="Z106" s="120">
        <f t="shared" si="27"/>
        <v>0</v>
      </c>
      <c r="AA106" s="120">
        <f t="shared" si="28"/>
        <v>0</v>
      </c>
      <c r="AB106" s="120">
        <f t="shared" si="29"/>
        <v>0</v>
      </c>
      <c r="AC106" s="120">
        <f t="shared" si="30"/>
        <v>0</v>
      </c>
      <c r="AD106" s="120">
        <f t="shared" si="31"/>
        <v>0</v>
      </c>
      <c r="AE106" s="111">
        <f t="shared" si="32"/>
        <v>0</v>
      </c>
    </row>
    <row r="107" spans="1:31">
      <c r="A107" s="112" t="s">
        <v>749</v>
      </c>
      <c r="B107" s="117" t="s">
        <v>812</v>
      </c>
      <c r="C107" s="118">
        <v>10</v>
      </c>
      <c r="D107" s="118">
        <v>20</v>
      </c>
      <c r="E107" s="118">
        <v>30</v>
      </c>
      <c r="F107" s="118">
        <v>30</v>
      </c>
      <c r="G107" s="118">
        <v>50</v>
      </c>
      <c r="H107" s="118">
        <v>50</v>
      </c>
      <c r="I107" s="118">
        <v>50</v>
      </c>
      <c r="J107" s="118">
        <v>50</v>
      </c>
      <c r="K107" s="118">
        <v>50</v>
      </c>
      <c r="L107" s="118">
        <v>50</v>
      </c>
      <c r="M107" s="118">
        <v>50</v>
      </c>
      <c r="N107" s="119" t="s">
        <v>946</v>
      </c>
      <c r="O107" s="309"/>
      <c r="P107" s="309"/>
      <c r="Q107" s="309"/>
      <c r="R107" s="309"/>
      <c r="S107" s="172"/>
      <c r="T107" s="172"/>
      <c r="U107" s="120">
        <f t="shared" ref="U107:U138" si="33">D107*$T107*12</f>
        <v>0</v>
      </c>
      <c r="V107" s="120">
        <f t="shared" ref="V107:V138" si="34">E107*$T107*12</f>
        <v>0</v>
      </c>
      <c r="W107" s="120">
        <f t="shared" ref="W107:W138" si="35">F107*$T107*12</f>
        <v>0</v>
      </c>
      <c r="X107" s="120">
        <f t="shared" ref="X107:X138" si="36">G107*$T107*12</f>
        <v>0</v>
      </c>
      <c r="Y107" s="120">
        <f t="shared" ref="Y107:Y138" si="37">H107*$T107*12</f>
        <v>0</v>
      </c>
      <c r="Z107" s="120">
        <f t="shared" ref="Z107:Z138" si="38">I107*$T107*12</f>
        <v>0</v>
      </c>
      <c r="AA107" s="120">
        <f t="shared" ref="AA107:AA138" si="39">J107*$T107*12</f>
        <v>0</v>
      </c>
      <c r="AB107" s="120">
        <f t="shared" ref="AB107:AB138" si="40">K107*$T107*12</f>
        <v>0</v>
      </c>
      <c r="AC107" s="120">
        <f t="shared" ref="AC107:AC138" si="41">L107*$T107*12</f>
        <v>0</v>
      </c>
      <c r="AD107" s="120">
        <f t="shared" ref="AD107:AD138" si="42">M107*$T107*12</f>
        <v>0</v>
      </c>
      <c r="AE107" s="111">
        <f t="shared" si="32"/>
        <v>0</v>
      </c>
    </row>
    <row r="108" spans="1:31">
      <c r="A108" s="112" t="s">
        <v>749</v>
      </c>
      <c r="B108" s="113" t="s">
        <v>814</v>
      </c>
      <c r="C108" s="114">
        <v>10</v>
      </c>
      <c r="D108" s="114">
        <v>20</v>
      </c>
      <c r="E108" s="114">
        <v>30</v>
      </c>
      <c r="F108" s="114">
        <v>30</v>
      </c>
      <c r="G108" s="114">
        <v>50</v>
      </c>
      <c r="H108" s="114">
        <v>50</v>
      </c>
      <c r="I108" s="114">
        <v>50</v>
      </c>
      <c r="J108" s="114">
        <v>50</v>
      </c>
      <c r="K108" s="114">
        <v>50</v>
      </c>
      <c r="L108" s="114">
        <v>50</v>
      </c>
      <c r="M108" s="114">
        <v>50</v>
      </c>
      <c r="N108" s="115" t="s">
        <v>946</v>
      </c>
      <c r="O108" s="308"/>
      <c r="P108" s="308"/>
      <c r="Q108" s="308"/>
      <c r="R108" s="308"/>
      <c r="S108" s="172"/>
      <c r="T108" s="171"/>
      <c r="U108" s="116">
        <f t="shared" si="33"/>
        <v>0</v>
      </c>
      <c r="V108" s="116">
        <f t="shared" si="34"/>
        <v>0</v>
      </c>
      <c r="W108" s="116">
        <f t="shared" si="35"/>
        <v>0</v>
      </c>
      <c r="X108" s="116">
        <f t="shared" si="36"/>
        <v>0</v>
      </c>
      <c r="Y108" s="116">
        <f t="shared" si="37"/>
        <v>0</v>
      </c>
      <c r="Z108" s="116">
        <f t="shared" si="38"/>
        <v>0</v>
      </c>
      <c r="AA108" s="116">
        <f t="shared" si="39"/>
        <v>0</v>
      </c>
      <c r="AB108" s="116">
        <f t="shared" si="40"/>
        <v>0</v>
      </c>
      <c r="AC108" s="116">
        <f t="shared" si="41"/>
        <v>0</v>
      </c>
      <c r="AD108" s="116">
        <f t="shared" si="42"/>
        <v>0</v>
      </c>
      <c r="AE108" s="111">
        <f t="shared" si="32"/>
        <v>0</v>
      </c>
    </row>
    <row r="109" spans="1:31" ht="25.5">
      <c r="A109" s="121" t="s">
        <v>947</v>
      </c>
      <c r="B109" s="117" t="s">
        <v>812</v>
      </c>
      <c r="C109" s="118">
        <v>10</v>
      </c>
      <c r="D109" s="118">
        <v>20</v>
      </c>
      <c r="E109" s="118">
        <v>30</v>
      </c>
      <c r="F109" s="118">
        <v>30</v>
      </c>
      <c r="G109" s="118">
        <v>50</v>
      </c>
      <c r="H109" s="118">
        <v>50</v>
      </c>
      <c r="I109" s="118">
        <v>50</v>
      </c>
      <c r="J109" s="118">
        <v>50</v>
      </c>
      <c r="K109" s="118">
        <v>50</v>
      </c>
      <c r="L109" s="118">
        <v>50</v>
      </c>
      <c r="M109" s="118">
        <v>50</v>
      </c>
      <c r="N109" s="119" t="s">
        <v>948</v>
      </c>
      <c r="O109" s="309"/>
      <c r="P109" s="309"/>
      <c r="Q109" s="309"/>
      <c r="R109" s="309"/>
      <c r="S109" s="172"/>
      <c r="T109" s="172"/>
      <c r="U109" s="120">
        <f t="shared" si="33"/>
        <v>0</v>
      </c>
      <c r="V109" s="120">
        <f t="shared" si="34"/>
        <v>0</v>
      </c>
      <c r="W109" s="120">
        <f t="shared" si="35"/>
        <v>0</v>
      </c>
      <c r="X109" s="120">
        <f t="shared" si="36"/>
        <v>0</v>
      </c>
      <c r="Y109" s="120">
        <f t="shared" si="37"/>
        <v>0</v>
      </c>
      <c r="Z109" s="120">
        <f t="shared" si="38"/>
        <v>0</v>
      </c>
      <c r="AA109" s="120">
        <f t="shared" si="39"/>
        <v>0</v>
      </c>
      <c r="AB109" s="120">
        <f t="shared" si="40"/>
        <v>0</v>
      </c>
      <c r="AC109" s="120">
        <f t="shared" si="41"/>
        <v>0</v>
      </c>
      <c r="AD109" s="120">
        <f t="shared" si="42"/>
        <v>0</v>
      </c>
      <c r="AE109" s="111">
        <f t="shared" si="32"/>
        <v>0</v>
      </c>
    </row>
    <row r="110" spans="1:31">
      <c r="A110" s="112" t="s">
        <v>727</v>
      </c>
      <c r="B110" s="117" t="s">
        <v>812</v>
      </c>
      <c r="C110" s="118">
        <v>5</v>
      </c>
      <c r="D110" s="118">
        <v>10</v>
      </c>
      <c r="E110" s="118">
        <v>20</v>
      </c>
      <c r="F110" s="118">
        <v>20</v>
      </c>
      <c r="G110" s="118">
        <v>20</v>
      </c>
      <c r="H110" s="118">
        <v>20</v>
      </c>
      <c r="I110" s="118">
        <v>20</v>
      </c>
      <c r="J110" s="118">
        <v>20</v>
      </c>
      <c r="K110" s="118">
        <v>30</v>
      </c>
      <c r="L110" s="118">
        <v>30</v>
      </c>
      <c r="M110" s="118">
        <v>30</v>
      </c>
      <c r="N110" s="119" t="s">
        <v>949</v>
      </c>
      <c r="O110" s="309"/>
      <c r="P110" s="309"/>
      <c r="Q110" s="309"/>
      <c r="R110" s="309"/>
      <c r="S110" s="172"/>
      <c r="T110" s="171"/>
      <c r="U110" s="120">
        <f t="shared" si="33"/>
        <v>0</v>
      </c>
      <c r="V110" s="120">
        <f t="shared" si="34"/>
        <v>0</v>
      </c>
      <c r="W110" s="120">
        <f t="shared" si="35"/>
        <v>0</v>
      </c>
      <c r="X110" s="120">
        <f t="shared" si="36"/>
        <v>0</v>
      </c>
      <c r="Y110" s="120">
        <f t="shared" si="37"/>
        <v>0</v>
      </c>
      <c r="Z110" s="120">
        <f t="shared" si="38"/>
        <v>0</v>
      </c>
      <c r="AA110" s="120">
        <f t="shared" si="39"/>
        <v>0</v>
      </c>
      <c r="AB110" s="120">
        <f t="shared" si="40"/>
        <v>0</v>
      </c>
      <c r="AC110" s="120">
        <f t="shared" si="41"/>
        <v>0</v>
      </c>
      <c r="AD110" s="120">
        <f t="shared" si="42"/>
        <v>0</v>
      </c>
      <c r="AE110" s="111">
        <f t="shared" si="32"/>
        <v>0</v>
      </c>
    </row>
    <row r="111" spans="1:31">
      <c r="A111" s="112" t="s">
        <v>737</v>
      </c>
      <c r="B111" s="117" t="s">
        <v>812</v>
      </c>
      <c r="C111" s="118">
        <v>10</v>
      </c>
      <c r="D111" s="118">
        <v>20</v>
      </c>
      <c r="E111" s="118">
        <v>30</v>
      </c>
      <c r="F111" s="118">
        <v>30</v>
      </c>
      <c r="G111" s="118">
        <v>50</v>
      </c>
      <c r="H111" s="118">
        <v>50</v>
      </c>
      <c r="I111" s="118">
        <v>50</v>
      </c>
      <c r="J111" s="118">
        <v>50</v>
      </c>
      <c r="K111" s="118">
        <v>50</v>
      </c>
      <c r="L111" s="118">
        <v>50</v>
      </c>
      <c r="M111" s="118">
        <v>50</v>
      </c>
      <c r="N111" s="119" t="s">
        <v>950</v>
      </c>
      <c r="O111" s="309"/>
      <c r="P111" s="309"/>
      <c r="Q111" s="309"/>
      <c r="R111" s="309"/>
      <c r="S111" s="172"/>
      <c r="T111" s="172"/>
      <c r="U111" s="120">
        <f t="shared" si="33"/>
        <v>0</v>
      </c>
      <c r="V111" s="120">
        <f t="shared" si="34"/>
        <v>0</v>
      </c>
      <c r="W111" s="120">
        <f t="shared" si="35"/>
        <v>0</v>
      </c>
      <c r="X111" s="120">
        <f t="shared" si="36"/>
        <v>0</v>
      </c>
      <c r="Y111" s="120">
        <f t="shared" si="37"/>
        <v>0</v>
      </c>
      <c r="Z111" s="120">
        <f t="shared" si="38"/>
        <v>0</v>
      </c>
      <c r="AA111" s="120">
        <f t="shared" si="39"/>
        <v>0</v>
      </c>
      <c r="AB111" s="120">
        <f t="shared" si="40"/>
        <v>0</v>
      </c>
      <c r="AC111" s="120">
        <f t="shared" si="41"/>
        <v>0</v>
      </c>
      <c r="AD111" s="120">
        <f t="shared" si="42"/>
        <v>0</v>
      </c>
      <c r="AE111" s="111">
        <f t="shared" si="32"/>
        <v>0</v>
      </c>
    </row>
    <row r="112" spans="1:31">
      <c r="A112" s="112" t="s">
        <v>751</v>
      </c>
      <c r="B112" s="113" t="s">
        <v>814</v>
      </c>
      <c r="C112" s="114">
        <v>10</v>
      </c>
      <c r="D112" s="114">
        <v>60</v>
      </c>
      <c r="E112" s="114">
        <v>100</v>
      </c>
      <c r="F112" s="114">
        <v>100</v>
      </c>
      <c r="G112" s="114">
        <v>100</v>
      </c>
      <c r="H112" s="114">
        <v>150</v>
      </c>
      <c r="I112" s="114">
        <v>150</v>
      </c>
      <c r="J112" s="114">
        <v>150</v>
      </c>
      <c r="K112" s="114">
        <v>150</v>
      </c>
      <c r="L112" s="114">
        <v>150</v>
      </c>
      <c r="M112" s="114">
        <v>150</v>
      </c>
      <c r="N112" s="115" t="s">
        <v>940</v>
      </c>
      <c r="O112" s="308"/>
      <c r="P112" s="308"/>
      <c r="Q112" s="308"/>
      <c r="R112" s="308"/>
      <c r="S112" s="172"/>
      <c r="T112" s="171"/>
      <c r="U112" s="116">
        <f t="shared" si="33"/>
        <v>0</v>
      </c>
      <c r="V112" s="116">
        <f t="shared" si="34"/>
        <v>0</v>
      </c>
      <c r="W112" s="116">
        <f t="shared" si="35"/>
        <v>0</v>
      </c>
      <c r="X112" s="116">
        <f t="shared" si="36"/>
        <v>0</v>
      </c>
      <c r="Y112" s="116">
        <f t="shared" si="37"/>
        <v>0</v>
      </c>
      <c r="Z112" s="116">
        <f t="shared" si="38"/>
        <v>0</v>
      </c>
      <c r="AA112" s="116">
        <f t="shared" si="39"/>
        <v>0</v>
      </c>
      <c r="AB112" s="116">
        <f t="shared" si="40"/>
        <v>0</v>
      </c>
      <c r="AC112" s="116">
        <f t="shared" si="41"/>
        <v>0</v>
      </c>
      <c r="AD112" s="116">
        <f t="shared" si="42"/>
        <v>0</v>
      </c>
      <c r="AE112" s="111">
        <f t="shared" si="32"/>
        <v>0</v>
      </c>
    </row>
    <row r="113" spans="1:31">
      <c r="A113" s="112" t="s">
        <v>751</v>
      </c>
      <c r="B113" s="117" t="s">
        <v>812</v>
      </c>
      <c r="C113" s="118">
        <v>50</v>
      </c>
      <c r="D113" s="118">
        <v>60</v>
      </c>
      <c r="E113" s="118">
        <v>100</v>
      </c>
      <c r="F113" s="118">
        <v>100</v>
      </c>
      <c r="G113" s="118">
        <v>100</v>
      </c>
      <c r="H113" s="118">
        <v>150</v>
      </c>
      <c r="I113" s="118">
        <v>150</v>
      </c>
      <c r="J113" s="118">
        <v>150</v>
      </c>
      <c r="K113" s="118">
        <v>150</v>
      </c>
      <c r="L113" s="118">
        <v>150</v>
      </c>
      <c r="M113" s="118">
        <v>150</v>
      </c>
      <c r="N113" s="119" t="s">
        <v>940</v>
      </c>
      <c r="O113" s="309"/>
      <c r="P113" s="309"/>
      <c r="Q113" s="309"/>
      <c r="R113" s="309"/>
      <c r="S113" s="172"/>
      <c r="T113" s="172"/>
      <c r="U113" s="120">
        <f t="shared" si="33"/>
        <v>0</v>
      </c>
      <c r="V113" s="120">
        <f t="shared" si="34"/>
        <v>0</v>
      </c>
      <c r="W113" s="120">
        <f t="shared" si="35"/>
        <v>0</v>
      </c>
      <c r="X113" s="120">
        <f t="shared" si="36"/>
        <v>0</v>
      </c>
      <c r="Y113" s="120">
        <f t="shared" si="37"/>
        <v>0</v>
      </c>
      <c r="Z113" s="120">
        <f t="shared" si="38"/>
        <v>0</v>
      </c>
      <c r="AA113" s="120">
        <f t="shared" si="39"/>
        <v>0</v>
      </c>
      <c r="AB113" s="120">
        <f t="shared" si="40"/>
        <v>0</v>
      </c>
      <c r="AC113" s="120">
        <f t="shared" si="41"/>
        <v>0</v>
      </c>
      <c r="AD113" s="120">
        <f t="shared" si="42"/>
        <v>0</v>
      </c>
      <c r="AE113" s="111">
        <f t="shared" si="32"/>
        <v>0</v>
      </c>
    </row>
    <row r="114" spans="1:31">
      <c r="A114" s="112" t="s">
        <v>728</v>
      </c>
      <c r="B114" s="117" t="s">
        <v>812</v>
      </c>
      <c r="C114" s="118">
        <v>10</v>
      </c>
      <c r="D114" s="118">
        <v>20</v>
      </c>
      <c r="E114" s="118">
        <v>30</v>
      </c>
      <c r="F114" s="118">
        <v>30</v>
      </c>
      <c r="G114" s="118">
        <v>50</v>
      </c>
      <c r="H114" s="118">
        <v>50</v>
      </c>
      <c r="I114" s="118">
        <v>50</v>
      </c>
      <c r="J114" s="118">
        <v>50</v>
      </c>
      <c r="K114" s="118">
        <v>50</v>
      </c>
      <c r="L114" s="118">
        <v>50</v>
      </c>
      <c r="M114" s="118">
        <v>50</v>
      </c>
      <c r="N114" s="119" t="s">
        <v>951</v>
      </c>
      <c r="O114" s="309"/>
      <c r="P114" s="309"/>
      <c r="Q114" s="309"/>
      <c r="R114" s="309"/>
      <c r="S114" s="172"/>
      <c r="T114" s="171"/>
      <c r="U114" s="120">
        <f t="shared" si="33"/>
        <v>0</v>
      </c>
      <c r="V114" s="120">
        <f t="shared" si="34"/>
        <v>0</v>
      </c>
      <c r="W114" s="120">
        <f t="shared" si="35"/>
        <v>0</v>
      </c>
      <c r="X114" s="120">
        <f t="shared" si="36"/>
        <v>0</v>
      </c>
      <c r="Y114" s="120">
        <f t="shared" si="37"/>
        <v>0</v>
      </c>
      <c r="Z114" s="120">
        <f t="shared" si="38"/>
        <v>0</v>
      </c>
      <c r="AA114" s="120">
        <f t="shared" si="39"/>
        <v>0</v>
      </c>
      <c r="AB114" s="120">
        <f t="shared" si="40"/>
        <v>0</v>
      </c>
      <c r="AC114" s="120">
        <f t="shared" si="41"/>
        <v>0</v>
      </c>
      <c r="AD114" s="120">
        <f t="shared" si="42"/>
        <v>0</v>
      </c>
      <c r="AE114" s="111">
        <f t="shared" si="32"/>
        <v>0</v>
      </c>
    </row>
    <row r="115" spans="1:31">
      <c r="A115" s="112" t="s">
        <v>728</v>
      </c>
      <c r="B115" s="113" t="s">
        <v>814</v>
      </c>
      <c r="C115" s="114">
        <v>10</v>
      </c>
      <c r="D115" s="114">
        <v>20</v>
      </c>
      <c r="E115" s="114">
        <v>30</v>
      </c>
      <c r="F115" s="114">
        <v>30</v>
      </c>
      <c r="G115" s="114">
        <v>50</v>
      </c>
      <c r="H115" s="114">
        <v>50</v>
      </c>
      <c r="I115" s="114">
        <v>50</v>
      </c>
      <c r="J115" s="114">
        <v>50</v>
      </c>
      <c r="K115" s="114">
        <v>50</v>
      </c>
      <c r="L115" s="114">
        <v>50</v>
      </c>
      <c r="M115" s="114">
        <v>50</v>
      </c>
      <c r="N115" s="115" t="s">
        <v>951</v>
      </c>
      <c r="O115" s="308"/>
      <c r="P115" s="308"/>
      <c r="Q115" s="308"/>
      <c r="R115" s="308"/>
      <c r="S115" s="172"/>
      <c r="T115" s="172"/>
      <c r="U115" s="116">
        <f t="shared" si="33"/>
        <v>0</v>
      </c>
      <c r="V115" s="116">
        <f t="shared" si="34"/>
        <v>0</v>
      </c>
      <c r="W115" s="116">
        <f t="shared" si="35"/>
        <v>0</v>
      </c>
      <c r="X115" s="116">
        <f t="shared" si="36"/>
        <v>0</v>
      </c>
      <c r="Y115" s="116">
        <f t="shared" si="37"/>
        <v>0</v>
      </c>
      <c r="Z115" s="116">
        <f t="shared" si="38"/>
        <v>0</v>
      </c>
      <c r="AA115" s="116">
        <f t="shared" si="39"/>
        <v>0</v>
      </c>
      <c r="AB115" s="116">
        <f t="shared" si="40"/>
        <v>0</v>
      </c>
      <c r="AC115" s="116">
        <f t="shared" si="41"/>
        <v>0</v>
      </c>
      <c r="AD115" s="116">
        <f t="shared" si="42"/>
        <v>0</v>
      </c>
      <c r="AE115" s="111">
        <f t="shared" si="32"/>
        <v>0</v>
      </c>
    </row>
    <row r="116" spans="1:31">
      <c r="A116" s="112" t="s">
        <v>952</v>
      </c>
      <c r="B116" s="117" t="s">
        <v>812</v>
      </c>
      <c r="C116" s="118">
        <v>10</v>
      </c>
      <c r="D116" s="118">
        <v>20</v>
      </c>
      <c r="E116" s="118">
        <v>30</v>
      </c>
      <c r="F116" s="118">
        <v>30</v>
      </c>
      <c r="G116" s="118">
        <v>50</v>
      </c>
      <c r="H116" s="118">
        <v>50</v>
      </c>
      <c r="I116" s="118">
        <v>50</v>
      </c>
      <c r="J116" s="118">
        <v>50</v>
      </c>
      <c r="K116" s="118">
        <v>50</v>
      </c>
      <c r="L116" s="118">
        <v>50</v>
      </c>
      <c r="M116" s="118">
        <v>50</v>
      </c>
      <c r="N116" s="119" t="s">
        <v>953</v>
      </c>
      <c r="O116" s="309"/>
      <c r="P116" s="309"/>
      <c r="Q116" s="309"/>
      <c r="R116" s="309"/>
      <c r="S116" s="172"/>
      <c r="T116" s="171"/>
      <c r="U116" s="120">
        <f t="shared" si="33"/>
        <v>0</v>
      </c>
      <c r="V116" s="120">
        <f t="shared" si="34"/>
        <v>0</v>
      </c>
      <c r="W116" s="120">
        <f t="shared" si="35"/>
        <v>0</v>
      </c>
      <c r="X116" s="120">
        <f t="shared" si="36"/>
        <v>0</v>
      </c>
      <c r="Y116" s="120">
        <f t="shared" si="37"/>
        <v>0</v>
      </c>
      <c r="Z116" s="120">
        <f t="shared" si="38"/>
        <v>0</v>
      </c>
      <c r="AA116" s="120">
        <f t="shared" si="39"/>
        <v>0</v>
      </c>
      <c r="AB116" s="120">
        <f t="shared" si="40"/>
        <v>0</v>
      </c>
      <c r="AC116" s="120">
        <f t="shared" si="41"/>
        <v>0</v>
      </c>
      <c r="AD116" s="120">
        <f t="shared" si="42"/>
        <v>0</v>
      </c>
      <c r="AE116" s="111">
        <f t="shared" si="32"/>
        <v>0</v>
      </c>
    </row>
    <row r="117" spans="1:31">
      <c r="A117" s="112" t="s">
        <v>952</v>
      </c>
      <c r="B117" s="113" t="s">
        <v>814</v>
      </c>
      <c r="C117" s="114">
        <v>5</v>
      </c>
      <c r="D117" s="114">
        <v>20</v>
      </c>
      <c r="E117" s="114">
        <v>30</v>
      </c>
      <c r="F117" s="114">
        <v>30</v>
      </c>
      <c r="G117" s="114">
        <v>50</v>
      </c>
      <c r="H117" s="114">
        <v>50</v>
      </c>
      <c r="I117" s="114">
        <v>50</v>
      </c>
      <c r="J117" s="114">
        <v>50</v>
      </c>
      <c r="K117" s="114">
        <v>50</v>
      </c>
      <c r="L117" s="114">
        <v>50</v>
      </c>
      <c r="M117" s="114">
        <v>50</v>
      </c>
      <c r="N117" s="115" t="s">
        <v>953</v>
      </c>
      <c r="O117" s="308"/>
      <c r="P117" s="308"/>
      <c r="Q117" s="308"/>
      <c r="R117" s="308"/>
      <c r="S117" s="172"/>
      <c r="T117" s="172"/>
      <c r="U117" s="116">
        <f t="shared" si="33"/>
        <v>0</v>
      </c>
      <c r="V117" s="116">
        <f t="shared" si="34"/>
        <v>0</v>
      </c>
      <c r="W117" s="116">
        <f t="shared" si="35"/>
        <v>0</v>
      </c>
      <c r="X117" s="116">
        <f t="shared" si="36"/>
        <v>0</v>
      </c>
      <c r="Y117" s="116">
        <f t="shared" si="37"/>
        <v>0</v>
      </c>
      <c r="Z117" s="116">
        <f t="shared" si="38"/>
        <v>0</v>
      </c>
      <c r="AA117" s="116">
        <f t="shared" si="39"/>
        <v>0</v>
      </c>
      <c r="AB117" s="116">
        <f t="shared" si="40"/>
        <v>0</v>
      </c>
      <c r="AC117" s="116">
        <f t="shared" si="41"/>
        <v>0</v>
      </c>
      <c r="AD117" s="116">
        <f t="shared" si="42"/>
        <v>0</v>
      </c>
      <c r="AE117" s="111">
        <f t="shared" si="32"/>
        <v>0</v>
      </c>
    </row>
    <row r="118" spans="1:31">
      <c r="A118" s="112" t="s">
        <v>954</v>
      </c>
      <c r="B118" s="117" t="s">
        <v>812</v>
      </c>
      <c r="C118" s="118">
        <v>10</v>
      </c>
      <c r="D118" s="118">
        <v>20</v>
      </c>
      <c r="E118" s="118">
        <v>30</v>
      </c>
      <c r="F118" s="118">
        <v>30</v>
      </c>
      <c r="G118" s="118">
        <v>50</v>
      </c>
      <c r="H118" s="118">
        <v>50</v>
      </c>
      <c r="I118" s="118">
        <v>50</v>
      </c>
      <c r="J118" s="118">
        <v>50</v>
      </c>
      <c r="K118" s="118">
        <v>50</v>
      </c>
      <c r="L118" s="118">
        <v>50</v>
      </c>
      <c r="M118" s="118">
        <v>50</v>
      </c>
      <c r="N118" s="119" t="s">
        <v>955</v>
      </c>
      <c r="O118" s="309"/>
      <c r="P118" s="309"/>
      <c r="Q118" s="309"/>
      <c r="R118" s="309"/>
      <c r="S118" s="172"/>
      <c r="T118" s="171"/>
      <c r="U118" s="120">
        <f t="shared" si="33"/>
        <v>0</v>
      </c>
      <c r="V118" s="120">
        <f t="shared" si="34"/>
        <v>0</v>
      </c>
      <c r="W118" s="120">
        <f t="shared" si="35"/>
        <v>0</v>
      </c>
      <c r="X118" s="120">
        <f t="shared" si="36"/>
        <v>0</v>
      </c>
      <c r="Y118" s="120">
        <f t="shared" si="37"/>
        <v>0</v>
      </c>
      <c r="Z118" s="120">
        <f t="shared" si="38"/>
        <v>0</v>
      </c>
      <c r="AA118" s="120">
        <f t="shared" si="39"/>
        <v>0</v>
      </c>
      <c r="AB118" s="120">
        <f t="shared" si="40"/>
        <v>0</v>
      </c>
      <c r="AC118" s="120">
        <f t="shared" si="41"/>
        <v>0</v>
      </c>
      <c r="AD118" s="120">
        <f t="shared" si="42"/>
        <v>0</v>
      </c>
      <c r="AE118" s="111">
        <f t="shared" si="32"/>
        <v>0</v>
      </c>
    </row>
    <row r="119" spans="1:31">
      <c r="A119" s="112" t="s">
        <v>954</v>
      </c>
      <c r="B119" s="113" t="s">
        <v>814</v>
      </c>
      <c r="C119" s="114">
        <v>5</v>
      </c>
      <c r="D119" s="114">
        <v>20</v>
      </c>
      <c r="E119" s="114">
        <v>30</v>
      </c>
      <c r="F119" s="114">
        <v>30</v>
      </c>
      <c r="G119" s="114">
        <v>50</v>
      </c>
      <c r="H119" s="114">
        <v>50</v>
      </c>
      <c r="I119" s="114">
        <v>50</v>
      </c>
      <c r="J119" s="114">
        <v>50</v>
      </c>
      <c r="K119" s="114">
        <v>50</v>
      </c>
      <c r="L119" s="114">
        <v>50</v>
      </c>
      <c r="M119" s="114">
        <v>50</v>
      </c>
      <c r="N119" s="115" t="s">
        <v>955</v>
      </c>
      <c r="O119" s="308"/>
      <c r="P119" s="308"/>
      <c r="Q119" s="308"/>
      <c r="R119" s="308"/>
      <c r="S119" s="172"/>
      <c r="T119" s="172"/>
      <c r="U119" s="116">
        <f t="shared" si="33"/>
        <v>0</v>
      </c>
      <c r="V119" s="116">
        <f t="shared" si="34"/>
        <v>0</v>
      </c>
      <c r="W119" s="116">
        <f t="shared" si="35"/>
        <v>0</v>
      </c>
      <c r="X119" s="116">
        <f t="shared" si="36"/>
        <v>0</v>
      </c>
      <c r="Y119" s="116">
        <f t="shared" si="37"/>
        <v>0</v>
      </c>
      <c r="Z119" s="116">
        <f t="shared" si="38"/>
        <v>0</v>
      </c>
      <c r="AA119" s="116">
        <f t="shared" si="39"/>
        <v>0</v>
      </c>
      <c r="AB119" s="116">
        <f t="shared" si="40"/>
        <v>0</v>
      </c>
      <c r="AC119" s="116">
        <f t="shared" si="41"/>
        <v>0</v>
      </c>
      <c r="AD119" s="116">
        <f t="shared" si="42"/>
        <v>0</v>
      </c>
      <c r="AE119" s="111">
        <f t="shared" si="32"/>
        <v>0</v>
      </c>
    </row>
    <row r="120" spans="1:31">
      <c r="A120" s="112" t="s">
        <v>729</v>
      </c>
      <c r="B120" s="117" t="s">
        <v>812</v>
      </c>
      <c r="C120" s="118">
        <v>10</v>
      </c>
      <c r="D120" s="118">
        <v>20</v>
      </c>
      <c r="E120" s="118">
        <v>30</v>
      </c>
      <c r="F120" s="118">
        <v>30</v>
      </c>
      <c r="G120" s="118">
        <v>50</v>
      </c>
      <c r="H120" s="118">
        <v>50</v>
      </c>
      <c r="I120" s="118">
        <v>50</v>
      </c>
      <c r="J120" s="118">
        <v>50</v>
      </c>
      <c r="K120" s="118">
        <v>50</v>
      </c>
      <c r="L120" s="118">
        <v>50</v>
      </c>
      <c r="M120" s="118">
        <v>50</v>
      </c>
      <c r="N120" s="119" t="s">
        <v>956</v>
      </c>
      <c r="O120" s="309"/>
      <c r="P120" s="309"/>
      <c r="Q120" s="309"/>
      <c r="R120" s="309"/>
      <c r="S120" s="172"/>
      <c r="T120" s="171"/>
      <c r="U120" s="120">
        <f t="shared" si="33"/>
        <v>0</v>
      </c>
      <c r="V120" s="120">
        <f t="shared" si="34"/>
        <v>0</v>
      </c>
      <c r="W120" s="120">
        <f t="shared" si="35"/>
        <v>0</v>
      </c>
      <c r="X120" s="120">
        <f t="shared" si="36"/>
        <v>0</v>
      </c>
      <c r="Y120" s="120">
        <f t="shared" si="37"/>
        <v>0</v>
      </c>
      <c r="Z120" s="120">
        <f t="shared" si="38"/>
        <v>0</v>
      </c>
      <c r="AA120" s="120">
        <f t="shared" si="39"/>
        <v>0</v>
      </c>
      <c r="AB120" s="120">
        <f t="shared" si="40"/>
        <v>0</v>
      </c>
      <c r="AC120" s="120">
        <f t="shared" si="41"/>
        <v>0</v>
      </c>
      <c r="AD120" s="120">
        <f t="shared" si="42"/>
        <v>0</v>
      </c>
      <c r="AE120" s="111">
        <f t="shared" si="32"/>
        <v>0</v>
      </c>
    </row>
    <row r="121" spans="1:31">
      <c r="A121" s="112" t="s">
        <v>729</v>
      </c>
      <c r="B121" s="113" t="s">
        <v>814</v>
      </c>
      <c r="C121" s="114">
        <v>10</v>
      </c>
      <c r="D121" s="114">
        <v>20</v>
      </c>
      <c r="E121" s="114">
        <v>30</v>
      </c>
      <c r="F121" s="114">
        <v>30</v>
      </c>
      <c r="G121" s="114">
        <v>50</v>
      </c>
      <c r="H121" s="114">
        <v>50</v>
      </c>
      <c r="I121" s="114">
        <v>50</v>
      </c>
      <c r="J121" s="114">
        <v>50</v>
      </c>
      <c r="K121" s="114">
        <v>50</v>
      </c>
      <c r="L121" s="114">
        <v>50</v>
      </c>
      <c r="M121" s="114">
        <v>50</v>
      </c>
      <c r="N121" s="115" t="s">
        <v>956</v>
      </c>
      <c r="O121" s="308"/>
      <c r="P121" s="308"/>
      <c r="Q121" s="308"/>
      <c r="R121" s="308"/>
      <c r="S121" s="172"/>
      <c r="T121" s="172"/>
      <c r="U121" s="116">
        <f t="shared" si="33"/>
        <v>0</v>
      </c>
      <c r="V121" s="116">
        <f t="shared" si="34"/>
        <v>0</v>
      </c>
      <c r="W121" s="116">
        <f t="shared" si="35"/>
        <v>0</v>
      </c>
      <c r="X121" s="116">
        <f t="shared" si="36"/>
        <v>0</v>
      </c>
      <c r="Y121" s="116">
        <f t="shared" si="37"/>
        <v>0</v>
      </c>
      <c r="Z121" s="116">
        <f t="shared" si="38"/>
        <v>0</v>
      </c>
      <c r="AA121" s="116">
        <f t="shared" si="39"/>
        <v>0</v>
      </c>
      <c r="AB121" s="116">
        <f t="shared" si="40"/>
        <v>0</v>
      </c>
      <c r="AC121" s="116">
        <f t="shared" si="41"/>
        <v>0</v>
      </c>
      <c r="AD121" s="116">
        <f t="shared" si="42"/>
        <v>0</v>
      </c>
      <c r="AE121" s="111">
        <f t="shared" si="32"/>
        <v>0</v>
      </c>
    </row>
    <row r="122" spans="1:31">
      <c r="A122" s="112" t="s">
        <v>957</v>
      </c>
      <c r="B122" s="117" t="s">
        <v>812</v>
      </c>
      <c r="C122" s="118">
        <v>10</v>
      </c>
      <c r="D122" s="118">
        <v>20</v>
      </c>
      <c r="E122" s="118">
        <v>30</v>
      </c>
      <c r="F122" s="118">
        <v>30</v>
      </c>
      <c r="G122" s="118">
        <v>50</v>
      </c>
      <c r="H122" s="118">
        <v>50</v>
      </c>
      <c r="I122" s="118">
        <v>50</v>
      </c>
      <c r="J122" s="118">
        <v>50</v>
      </c>
      <c r="K122" s="118">
        <v>50</v>
      </c>
      <c r="L122" s="118">
        <v>50</v>
      </c>
      <c r="M122" s="118">
        <v>50</v>
      </c>
      <c r="N122" s="119" t="s">
        <v>958</v>
      </c>
      <c r="O122" s="309"/>
      <c r="P122" s="309"/>
      <c r="Q122" s="309"/>
      <c r="R122" s="309"/>
      <c r="S122" s="172"/>
      <c r="T122" s="171"/>
      <c r="U122" s="120">
        <f t="shared" si="33"/>
        <v>0</v>
      </c>
      <c r="V122" s="120">
        <f t="shared" si="34"/>
        <v>0</v>
      </c>
      <c r="W122" s="120">
        <f t="shared" si="35"/>
        <v>0</v>
      </c>
      <c r="X122" s="120">
        <f t="shared" si="36"/>
        <v>0</v>
      </c>
      <c r="Y122" s="120">
        <f t="shared" si="37"/>
        <v>0</v>
      </c>
      <c r="Z122" s="120">
        <f t="shared" si="38"/>
        <v>0</v>
      </c>
      <c r="AA122" s="120">
        <f t="shared" si="39"/>
        <v>0</v>
      </c>
      <c r="AB122" s="120">
        <f t="shared" si="40"/>
        <v>0</v>
      </c>
      <c r="AC122" s="120">
        <f t="shared" si="41"/>
        <v>0</v>
      </c>
      <c r="AD122" s="120">
        <f t="shared" si="42"/>
        <v>0</v>
      </c>
      <c r="AE122" s="111">
        <f t="shared" si="32"/>
        <v>0</v>
      </c>
    </row>
    <row r="123" spans="1:31">
      <c r="A123" s="112" t="s">
        <v>957</v>
      </c>
      <c r="B123" s="113" t="s">
        <v>814</v>
      </c>
      <c r="C123" s="114" t="s">
        <v>932</v>
      </c>
      <c r="D123" s="114">
        <v>20</v>
      </c>
      <c r="E123" s="114">
        <v>30</v>
      </c>
      <c r="F123" s="114">
        <v>30</v>
      </c>
      <c r="G123" s="114">
        <v>50</v>
      </c>
      <c r="H123" s="114">
        <v>50</v>
      </c>
      <c r="I123" s="114">
        <v>50</v>
      </c>
      <c r="J123" s="114">
        <v>50</v>
      </c>
      <c r="K123" s="114">
        <v>50</v>
      </c>
      <c r="L123" s="114">
        <v>50</v>
      </c>
      <c r="M123" s="114">
        <v>50</v>
      </c>
      <c r="N123" s="115" t="s">
        <v>958</v>
      </c>
      <c r="O123" s="308"/>
      <c r="P123" s="308"/>
      <c r="Q123" s="308"/>
      <c r="R123" s="308"/>
      <c r="S123" s="172"/>
      <c r="T123" s="172"/>
      <c r="U123" s="116">
        <f t="shared" si="33"/>
        <v>0</v>
      </c>
      <c r="V123" s="116">
        <f t="shared" si="34"/>
        <v>0</v>
      </c>
      <c r="W123" s="116">
        <f t="shared" si="35"/>
        <v>0</v>
      </c>
      <c r="X123" s="116">
        <f t="shared" si="36"/>
        <v>0</v>
      </c>
      <c r="Y123" s="116">
        <f t="shared" si="37"/>
        <v>0</v>
      </c>
      <c r="Z123" s="116">
        <f t="shared" si="38"/>
        <v>0</v>
      </c>
      <c r="AA123" s="116">
        <f t="shared" si="39"/>
        <v>0</v>
      </c>
      <c r="AB123" s="116">
        <f t="shared" si="40"/>
        <v>0</v>
      </c>
      <c r="AC123" s="116">
        <f t="shared" si="41"/>
        <v>0</v>
      </c>
      <c r="AD123" s="116">
        <f t="shared" si="42"/>
        <v>0</v>
      </c>
      <c r="AE123" s="111">
        <f t="shared" si="32"/>
        <v>0</v>
      </c>
    </row>
    <row r="124" spans="1:31">
      <c r="A124" s="112" t="s">
        <v>731</v>
      </c>
      <c r="B124" s="117" t="s">
        <v>812</v>
      </c>
      <c r="C124" s="118">
        <v>5</v>
      </c>
      <c r="D124" s="118">
        <v>10</v>
      </c>
      <c r="E124" s="118">
        <v>20</v>
      </c>
      <c r="F124" s="118">
        <v>20</v>
      </c>
      <c r="G124" s="118">
        <v>20</v>
      </c>
      <c r="H124" s="118">
        <v>20</v>
      </c>
      <c r="I124" s="118">
        <v>20</v>
      </c>
      <c r="J124" s="118">
        <v>20</v>
      </c>
      <c r="K124" s="118">
        <v>30</v>
      </c>
      <c r="L124" s="118">
        <v>30</v>
      </c>
      <c r="M124" s="118">
        <v>30</v>
      </c>
      <c r="N124" s="119" t="s">
        <v>959</v>
      </c>
      <c r="O124" s="309"/>
      <c r="P124" s="309"/>
      <c r="Q124" s="309"/>
      <c r="R124" s="309"/>
      <c r="S124" s="172"/>
      <c r="T124" s="171"/>
      <c r="U124" s="120">
        <f t="shared" si="33"/>
        <v>0</v>
      </c>
      <c r="V124" s="120">
        <f t="shared" si="34"/>
        <v>0</v>
      </c>
      <c r="W124" s="120">
        <f t="shared" si="35"/>
        <v>0</v>
      </c>
      <c r="X124" s="120">
        <f t="shared" si="36"/>
        <v>0</v>
      </c>
      <c r="Y124" s="120">
        <f t="shared" si="37"/>
        <v>0</v>
      </c>
      <c r="Z124" s="120">
        <f t="shared" si="38"/>
        <v>0</v>
      </c>
      <c r="AA124" s="120">
        <f t="shared" si="39"/>
        <v>0</v>
      </c>
      <c r="AB124" s="120">
        <f t="shared" si="40"/>
        <v>0</v>
      </c>
      <c r="AC124" s="120">
        <f t="shared" si="41"/>
        <v>0</v>
      </c>
      <c r="AD124" s="120">
        <f t="shared" si="42"/>
        <v>0</v>
      </c>
      <c r="AE124" s="111">
        <f t="shared" si="32"/>
        <v>0</v>
      </c>
    </row>
    <row r="125" spans="1:31">
      <c r="A125" s="112" t="s">
        <v>960</v>
      </c>
      <c r="B125" s="117" t="s">
        <v>812</v>
      </c>
      <c r="C125" s="118">
        <v>10</v>
      </c>
      <c r="D125" s="118">
        <v>20</v>
      </c>
      <c r="E125" s="118">
        <v>30</v>
      </c>
      <c r="F125" s="118">
        <v>30</v>
      </c>
      <c r="G125" s="118">
        <v>50</v>
      </c>
      <c r="H125" s="118">
        <v>50</v>
      </c>
      <c r="I125" s="118">
        <v>50</v>
      </c>
      <c r="J125" s="118">
        <v>50</v>
      </c>
      <c r="K125" s="118">
        <v>50</v>
      </c>
      <c r="L125" s="118">
        <v>50</v>
      </c>
      <c r="M125" s="118">
        <v>50</v>
      </c>
      <c r="N125" s="119" t="s">
        <v>961</v>
      </c>
      <c r="O125" s="309"/>
      <c r="P125" s="309"/>
      <c r="Q125" s="309"/>
      <c r="R125" s="309"/>
      <c r="S125" s="172"/>
      <c r="T125" s="172"/>
      <c r="U125" s="120">
        <f t="shared" si="33"/>
        <v>0</v>
      </c>
      <c r="V125" s="120">
        <f t="shared" si="34"/>
        <v>0</v>
      </c>
      <c r="W125" s="120">
        <f t="shared" si="35"/>
        <v>0</v>
      </c>
      <c r="X125" s="120">
        <f t="shared" si="36"/>
        <v>0</v>
      </c>
      <c r="Y125" s="120">
        <f t="shared" si="37"/>
        <v>0</v>
      </c>
      <c r="Z125" s="120">
        <f t="shared" si="38"/>
        <v>0</v>
      </c>
      <c r="AA125" s="120">
        <f t="shared" si="39"/>
        <v>0</v>
      </c>
      <c r="AB125" s="120">
        <f t="shared" si="40"/>
        <v>0</v>
      </c>
      <c r="AC125" s="120">
        <f t="shared" si="41"/>
        <v>0</v>
      </c>
      <c r="AD125" s="120">
        <f t="shared" si="42"/>
        <v>0</v>
      </c>
      <c r="AE125" s="111">
        <f t="shared" si="32"/>
        <v>0</v>
      </c>
    </row>
    <row r="126" spans="1:31">
      <c r="A126" s="112" t="s">
        <v>962</v>
      </c>
      <c r="B126" s="117" t="s">
        <v>812</v>
      </c>
      <c r="C126" s="118">
        <v>10</v>
      </c>
      <c r="D126" s="118">
        <v>20</v>
      </c>
      <c r="E126" s="118">
        <v>30</v>
      </c>
      <c r="F126" s="118">
        <v>30</v>
      </c>
      <c r="G126" s="118">
        <v>50</v>
      </c>
      <c r="H126" s="118">
        <v>50</v>
      </c>
      <c r="I126" s="118">
        <v>50</v>
      </c>
      <c r="J126" s="118">
        <v>50</v>
      </c>
      <c r="K126" s="118">
        <v>50</v>
      </c>
      <c r="L126" s="118">
        <v>50</v>
      </c>
      <c r="M126" s="118">
        <v>50</v>
      </c>
      <c r="N126" s="119" t="s">
        <v>963</v>
      </c>
      <c r="O126" s="309"/>
      <c r="P126" s="309"/>
      <c r="Q126" s="309"/>
      <c r="R126" s="309"/>
      <c r="S126" s="172"/>
      <c r="T126" s="171"/>
      <c r="U126" s="120">
        <f t="shared" si="33"/>
        <v>0</v>
      </c>
      <c r="V126" s="120">
        <f t="shared" si="34"/>
        <v>0</v>
      </c>
      <c r="W126" s="120">
        <f t="shared" si="35"/>
        <v>0</v>
      </c>
      <c r="X126" s="120">
        <f t="shared" si="36"/>
        <v>0</v>
      </c>
      <c r="Y126" s="120">
        <f t="shared" si="37"/>
        <v>0</v>
      </c>
      <c r="Z126" s="120">
        <f t="shared" si="38"/>
        <v>0</v>
      </c>
      <c r="AA126" s="120">
        <f t="shared" si="39"/>
        <v>0</v>
      </c>
      <c r="AB126" s="120">
        <f t="shared" si="40"/>
        <v>0</v>
      </c>
      <c r="AC126" s="120">
        <f t="shared" si="41"/>
        <v>0</v>
      </c>
      <c r="AD126" s="120">
        <f t="shared" si="42"/>
        <v>0</v>
      </c>
      <c r="AE126" s="111">
        <f t="shared" si="32"/>
        <v>0</v>
      </c>
    </row>
    <row r="127" spans="1:31">
      <c r="A127" s="112" t="s">
        <v>962</v>
      </c>
      <c r="B127" s="113" t="s">
        <v>814</v>
      </c>
      <c r="C127" s="114" t="s">
        <v>932</v>
      </c>
      <c r="D127" s="114">
        <v>20</v>
      </c>
      <c r="E127" s="114">
        <v>30</v>
      </c>
      <c r="F127" s="114">
        <v>30</v>
      </c>
      <c r="G127" s="114">
        <v>50</v>
      </c>
      <c r="H127" s="114">
        <v>50</v>
      </c>
      <c r="I127" s="114">
        <v>50</v>
      </c>
      <c r="J127" s="114">
        <v>50</v>
      </c>
      <c r="K127" s="114">
        <v>50</v>
      </c>
      <c r="L127" s="114">
        <v>50</v>
      </c>
      <c r="M127" s="114">
        <v>50</v>
      </c>
      <c r="N127" s="115" t="s">
        <v>963</v>
      </c>
      <c r="O127" s="308"/>
      <c r="P127" s="308"/>
      <c r="Q127" s="308"/>
      <c r="R127" s="308"/>
      <c r="S127" s="172"/>
      <c r="T127" s="172"/>
      <c r="U127" s="116">
        <f t="shared" si="33"/>
        <v>0</v>
      </c>
      <c r="V127" s="116">
        <f t="shared" si="34"/>
        <v>0</v>
      </c>
      <c r="W127" s="116">
        <f t="shared" si="35"/>
        <v>0</v>
      </c>
      <c r="X127" s="116">
        <f t="shared" si="36"/>
        <v>0</v>
      </c>
      <c r="Y127" s="116">
        <f t="shared" si="37"/>
        <v>0</v>
      </c>
      <c r="Z127" s="116">
        <f t="shared" si="38"/>
        <v>0</v>
      </c>
      <c r="AA127" s="116">
        <f t="shared" si="39"/>
        <v>0</v>
      </c>
      <c r="AB127" s="116">
        <f t="shared" si="40"/>
        <v>0</v>
      </c>
      <c r="AC127" s="116">
        <f t="shared" si="41"/>
        <v>0</v>
      </c>
      <c r="AD127" s="116">
        <f t="shared" si="42"/>
        <v>0</v>
      </c>
      <c r="AE127" s="111">
        <f t="shared" si="32"/>
        <v>0</v>
      </c>
    </row>
    <row r="128" spans="1:31">
      <c r="A128" s="112" t="s">
        <v>964</v>
      </c>
      <c r="B128" s="117" t="s">
        <v>812</v>
      </c>
      <c r="C128" s="118">
        <v>10</v>
      </c>
      <c r="D128" s="118">
        <v>20</v>
      </c>
      <c r="E128" s="118">
        <v>30</v>
      </c>
      <c r="F128" s="118">
        <v>30</v>
      </c>
      <c r="G128" s="118">
        <v>50</v>
      </c>
      <c r="H128" s="118">
        <v>50</v>
      </c>
      <c r="I128" s="118">
        <v>50</v>
      </c>
      <c r="J128" s="118">
        <v>50</v>
      </c>
      <c r="K128" s="118">
        <v>50</v>
      </c>
      <c r="L128" s="118">
        <v>50</v>
      </c>
      <c r="M128" s="118">
        <v>50</v>
      </c>
      <c r="N128" s="119" t="s">
        <v>965</v>
      </c>
      <c r="O128" s="309"/>
      <c r="P128" s="309"/>
      <c r="Q128" s="309"/>
      <c r="R128" s="309"/>
      <c r="S128" s="172"/>
      <c r="T128" s="171"/>
      <c r="U128" s="120">
        <f t="shared" si="33"/>
        <v>0</v>
      </c>
      <c r="V128" s="120">
        <f t="shared" si="34"/>
        <v>0</v>
      </c>
      <c r="W128" s="120">
        <f t="shared" si="35"/>
        <v>0</v>
      </c>
      <c r="X128" s="120">
        <f t="shared" si="36"/>
        <v>0</v>
      </c>
      <c r="Y128" s="120">
        <f t="shared" si="37"/>
        <v>0</v>
      </c>
      <c r="Z128" s="120">
        <f t="shared" si="38"/>
        <v>0</v>
      </c>
      <c r="AA128" s="120">
        <f t="shared" si="39"/>
        <v>0</v>
      </c>
      <c r="AB128" s="120">
        <f t="shared" si="40"/>
        <v>0</v>
      </c>
      <c r="AC128" s="120">
        <f t="shared" si="41"/>
        <v>0</v>
      </c>
      <c r="AD128" s="120">
        <f t="shared" si="42"/>
        <v>0</v>
      </c>
      <c r="AE128" s="111">
        <f t="shared" si="32"/>
        <v>0</v>
      </c>
    </row>
    <row r="129" spans="1:31">
      <c r="A129" s="124" t="s">
        <v>966</v>
      </c>
      <c r="B129" s="117" t="s">
        <v>812</v>
      </c>
      <c r="C129" s="118">
        <v>100</v>
      </c>
      <c r="D129" s="118">
        <v>120</v>
      </c>
      <c r="E129" s="118">
        <v>150</v>
      </c>
      <c r="F129" s="118">
        <v>200</v>
      </c>
      <c r="G129" s="118">
        <v>200</v>
      </c>
      <c r="H129" s="118">
        <v>500</v>
      </c>
      <c r="I129" s="118">
        <v>500</v>
      </c>
      <c r="J129" s="118">
        <v>500</v>
      </c>
      <c r="K129" s="118">
        <v>500</v>
      </c>
      <c r="L129" s="118">
        <v>500</v>
      </c>
      <c r="M129" s="118">
        <v>500</v>
      </c>
      <c r="N129" s="119" t="s">
        <v>958</v>
      </c>
      <c r="O129" s="309"/>
      <c r="P129" s="309"/>
      <c r="Q129" s="309"/>
      <c r="R129" s="309"/>
      <c r="S129" s="172"/>
      <c r="T129" s="172"/>
      <c r="U129" s="120">
        <f t="shared" si="33"/>
        <v>0</v>
      </c>
      <c r="V129" s="120">
        <f t="shared" si="34"/>
        <v>0</v>
      </c>
      <c r="W129" s="120">
        <f t="shared" si="35"/>
        <v>0</v>
      </c>
      <c r="X129" s="120">
        <f t="shared" si="36"/>
        <v>0</v>
      </c>
      <c r="Y129" s="120">
        <f t="shared" si="37"/>
        <v>0</v>
      </c>
      <c r="Z129" s="120">
        <f t="shared" si="38"/>
        <v>0</v>
      </c>
      <c r="AA129" s="120">
        <f t="shared" si="39"/>
        <v>0</v>
      </c>
      <c r="AB129" s="120">
        <f t="shared" si="40"/>
        <v>0</v>
      </c>
      <c r="AC129" s="120">
        <f t="shared" si="41"/>
        <v>0</v>
      </c>
      <c r="AD129" s="120">
        <f t="shared" si="42"/>
        <v>0</v>
      </c>
      <c r="AE129" s="111">
        <f t="shared" si="32"/>
        <v>0</v>
      </c>
    </row>
    <row r="130" spans="1:31">
      <c r="A130" s="112" t="s">
        <v>756</v>
      </c>
      <c r="B130" s="117" t="s">
        <v>812</v>
      </c>
      <c r="C130" s="118">
        <v>5</v>
      </c>
      <c r="D130" s="118">
        <v>10</v>
      </c>
      <c r="E130" s="118">
        <v>20</v>
      </c>
      <c r="F130" s="118">
        <v>20</v>
      </c>
      <c r="G130" s="118">
        <v>20</v>
      </c>
      <c r="H130" s="118">
        <v>20</v>
      </c>
      <c r="I130" s="118">
        <v>20</v>
      </c>
      <c r="J130" s="118">
        <v>20</v>
      </c>
      <c r="K130" s="118">
        <v>30</v>
      </c>
      <c r="L130" s="118">
        <v>30</v>
      </c>
      <c r="M130" s="118">
        <v>30</v>
      </c>
      <c r="N130" s="119" t="s">
        <v>967</v>
      </c>
      <c r="O130" s="309"/>
      <c r="P130" s="309"/>
      <c r="Q130" s="309"/>
      <c r="R130" s="309"/>
      <c r="S130" s="172"/>
      <c r="T130" s="171"/>
      <c r="U130" s="120">
        <f t="shared" si="33"/>
        <v>0</v>
      </c>
      <c r="V130" s="120">
        <f t="shared" si="34"/>
        <v>0</v>
      </c>
      <c r="W130" s="120">
        <f t="shared" si="35"/>
        <v>0</v>
      </c>
      <c r="X130" s="120">
        <f t="shared" si="36"/>
        <v>0</v>
      </c>
      <c r="Y130" s="120">
        <f t="shared" si="37"/>
        <v>0</v>
      </c>
      <c r="Z130" s="120">
        <f t="shared" si="38"/>
        <v>0</v>
      </c>
      <c r="AA130" s="120">
        <f t="shared" si="39"/>
        <v>0</v>
      </c>
      <c r="AB130" s="120">
        <f t="shared" si="40"/>
        <v>0</v>
      </c>
      <c r="AC130" s="120">
        <f t="shared" si="41"/>
        <v>0</v>
      </c>
      <c r="AD130" s="120">
        <f t="shared" si="42"/>
        <v>0</v>
      </c>
      <c r="AE130" s="111">
        <f t="shared" si="32"/>
        <v>0</v>
      </c>
    </row>
    <row r="131" spans="1:31">
      <c r="A131" s="112" t="s">
        <v>968</v>
      </c>
      <c r="B131" s="117" t="s">
        <v>812</v>
      </c>
      <c r="C131" s="118">
        <v>10</v>
      </c>
      <c r="D131" s="118">
        <v>20</v>
      </c>
      <c r="E131" s="118">
        <v>30</v>
      </c>
      <c r="F131" s="118">
        <v>30</v>
      </c>
      <c r="G131" s="118">
        <v>50</v>
      </c>
      <c r="H131" s="118">
        <v>50</v>
      </c>
      <c r="I131" s="118">
        <v>50</v>
      </c>
      <c r="J131" s="118">
        <v>50</v>
      </c>
      <c r="K131" s="118">
        <v>50</v>
      </c>
      <c r="L131" s="118">
        <v>50</v>
      </c>
      <c r="M131" s="118">
        <v>50</v>
      </c>
      <c r="N131" s="119" t="s">
        <v>969</v>
      </c>
      <c r="O131" s="309"/>
      <c r="P131" s="309"/>
      <c r="Q131" s="309"/>
      <c r="R131" s="309"/>
      <c r="S131" s="172"/>
      <c r="T131" s="172"/>
      <c r="U131" s="120">
        <f t="shared" si="33"/>
        <v>0</v>
      </c>
      <c r="V131" s="120">
        <f t="shared" si="34"/>
        <v>0</v>
      </c>
      <c r="W131" s="120">
        <f t="shared" si="35"/>
        <v>0</v>
      </c>
      <c r="X131" s="120">
        <f t="shared" si="36"/>
        <v>0</v>
      </c>
      <c r="Y131" s="120">
        <f t="shared" si="37"/>
        <v>0</v>
      </c>
      <c r="Z131" s="120">
        <f t="shared" si="38"/>
        <v>0</v>
      </c>
      <c r="AA131" s="120">
        <f t="shared" si="39"/>
        <v>0</v>
      </c>
      <c r="AB131" s="120">
        <f t="shared" si="40"/>
        <v>0</v>
      </c>
      <c r="AC131" s="120">
        <f t="shared" si="41"/>
        <v>0</v>
      </c>
      <c r="AD131" s="120">
        <f t="shared" si="42"/>
        <v>0</v>
      </c>
      <c r="AE131" s="111">
        <f t="shared" si="32"/>
        <v>0</v>
      </c>
    </row>
    <row r="132" spans="1:31">
      <c r="A132" s="112" t="s">
        <v>970</v>
      </c>
      <c r="B132" s="117" t="s">
        <v>812</v>
      </c>
      <c r="C132" s="118">
        <v>5</v>
      </c>
      <c r="D132" s="118">
        <v>10</v>
      </c>
      <c r="E132" s="118">
        <v>20</v>
      </c>
      <c r="F132" s="118">
        <v>20</v>
      </c>
      <c r="G132" s="118">
        <v>20</v>
      </c>
      <c r="H132" s="118">
        <v>20</v>
      </c>
      <c r="I132" s="118">
        <v>20</v>
      </c>
      <c r="J132" s="118">
        <v>20</v>
      </c>
      <c r="K132" s="118">
        <v>30</v>
      </c>
      <c r="L132" s="118">
        <v>30</v>
      </c>
      <c r="M132" s="118">
        <v>30</v>
      </c>
      <c r="N132" s="119" t="s">
        <v>971</v>
      </c>
      <c r="O132" s="309"/>
      <c r="P132" s="309"/>
      <c r="Q132" s="309"/>
      <c r="R132" s="309"/>
      <c r="S132" s="172"/>
      <c r="T132" s="171"/>
      <c r="U132" s="120">
        <f t="shared" si="33"/>
        <v>0</v>
      </c>
      <c r="V132" s="120">
        <f t="shared" si="34"/>
        <v>0</v>
      </c>
      <c r="W132" s="120">
        <f t="shared" si="35"/>
        <v>0</v>
      </c>
      <c r="X132" s="120">
        <f t="shared" si="36"/>
        <v>0</v>
      </c>
      <c r="Y132" s="120">
        <f t="shared" si="37"/>
        <v>0</v>
      </c>
      <c r="Z132" s="120">
        <f t="shared" si="38"/>
        <v>0</v>
      </c>
      <c r="AA132" s="120">
        <f t="shared" si="39"/>
        <v>0</v>
      </c>
      <c r="AB132" s="120">
        <f t="shared" si="40"/>
        <v>0</v>
      </c>
      <c r="AC132" s="120">
        <f t="shared" si="41"/>
        <v>0</v>
      </c>
      <c r="AD132" s="120">
        <f t="shared" si="42"/>
        <v>0</v>
      </c>
      <c r="AE132" s="111">
        <f t="shared" si="32"/>
        <v>0</v>
      </c>
    </row>
    <row r="133" spans="1:31">
      <c r="A133" s="112" t="s">
        <v>735</v>
      </c>
      <c r="B133" s="117" t="s">
        <v>812</v>
      </c>
      <c r="C133" s="118">
        <v>10</v>
      </c>
      <c r="D133" s="118">
        <v>20</v>
      </c>
      <c r="E133" s="118">
        <v>30</v>
      </c>
      <c r="F133" s="118">
        <v>30</v>
      </c>
      <c r="G133" s="118">
        <v>50</v>
      </c>
      <c r="H133" s="118">
        <v>50</v>
      </c>
      <c r="I133" s="118">
        <v>50</v>
      </c>
      <c r="J133" s="118">
        <v>50</v>
      </c>
      <c r="K133" s="118">
        <v>50</v>
      </c>
      <c r="L133" s="118">
        <v>50</v>
      </c>
      <c r="M133" s="118">
        <v>50</v>
      </c>
      <c r="N133" s="119" t="s">
        <v>972</v>
      </c>
      <c r="O133" s="309"/>
      <c r="P133" s="309"/>
      <c r="Q133" s="309"/>
      <c r="R133" s="309"/>
      <c r="S133" s="172"/>
      <c r="T133" s="172"/>
      <c r="U133" s="120">
        <f t="shared" si="33"/>
        <v>0</v>
      </c>
      <c r="V133" s="120">
        <f t="shared" si="34"/>
        <v>0</v>
      </c>
      <c r="W133" s="120">
        <f t="shared" si="35"/>
        <v>0</v>
      </c>
      <c r="X133" s="120">
        <f t="shared" si="36"/>
        <v>0</v>
      </c>
      <c r="Y133" s="120">
        <f t="shared" si="37"/>
        <v>0</v>
      </c>
      <c r="Z133" s="120">
        <f t="shared" si="38"/>
        <v>0</v>
      </c>
      <c r="AA133" s="120">
        <f t="shared" si="39"/>
        <v>0</v>
      </c>
      <c r="AB133" s="120">
        <f t="shared" si="40"/>
        <v>0</v>
      </c>
      <c r="AC133" s="120">
        <f t="shared" si="41"/>
        <v>0</v>
      </c>
      <c r="AD133" s="120">
        <f t="shared" si="42"/>
        <v>0</v>
      </c>
      <c r="AE133" s="111">
        <f t="shared" si="32"/>
        <v>0</v>
      </c>
    </row>
    <row r="134" spans="1:31">
      <c r="A134" s="112" t="s">
        <v>736</v>
      </c>
      <c r="B134" s="117" t="s">
        <v>812</v>
      </c>
      <c r="C134" s="118">
        <v>5</v>
      </c>
      <c r="D134" s="118">
        <v>10</v>
      </c>
      <c r="E134" s="118">
        <v>20</v>
      </c>
      <c r="F134" s="118">
        <v>20</v>
      </c>
      <c r="G134" s="118">
        <v>20</v>
      </c>
      <c r="H134" s="118">
        <v>20</v>
      </c>
      <c r="I134" s="118">
        <v>20</v>
      </c>
      <c r="J134" s="118">
        <v>20</v>
      </c>
      <c r="K134" s="118">
        <v>30</v>
      </c>
      <c r="L134" s="118">
        <v>30</v>
      </c>
      <c r="M134" s="118">
        <v>30</v>
      </c>
      <c r="N134" s="119" t="s">
        <v>973</v>
      </c>
      <c r="O134" s="309"/>
      <c r="P134" s="309"/>
      <c r="Q134" s="309"/>
      <c r="R134" s="309"/>
      <c r="S134" s="172"/>
      <c r="T134" s="171"/>
      <c r="U134" s="120">
        <f t="shared" si="33"/>
        <v>0</v>
      </c>
      <c r="V134" s="120">
        <f t="shared" si="34"/>
        <v>0</v>
      </c>
      <c r="W134" s="120">
        <f t="shared" si="35"/>
        <v>0</v>
      </c>
      <c r="X134" s="120">
        <f t="shared" si="36"/>
        <v>0</v>
      </c>
      <c r="Y134" s="120">
        <f t="shared" si="37"/>
        <v>0</v>
      </c>
      <c r="Z134" s="120">
        <f t="shared" si="38"/>
        <v>0</v>
      </c>
      <c r="AA134" s="120">
        <f t="shared" si="39"/>
        <v>0</v>
      </c>
      <c r="AB134" s="120">
        <f t="shared" si="40"/>
        <v>0</v>
      </c>
      <c r="AC134" s="120">
        <f t="shared" si="41"/>
        <v>0</v>
      </c>
      <c r="AD134" s="120">
        <f t="shared" si="42"/>
        <v>0</v>
      </c>
      <c r="AE134" s="111">
        <f t="shared" si="32"/>
        <v>0</v>
      </c>
    </row>
    <row r="135" spans="1:31">
      <c r="A135" s="112" t="s">
        <v>974</v>
      </c>
      <c r="B135" s="117" t="s">
        <v>812</v>
      </c>
      <c r="C135" s="118">
        <v>50</v>
      </c>
      <c r="D135" s="118">
        <v>60</v>
      </c>
      <c r="E135" s="118">
        <v>100</v>
      </c>
      <c r="F135" s="118">
        <v>100</v>
      </c>
      <c r="G135" s="118">
        <v>100</v>
      </c>
      <c r="H135" s="118">
        <v>150</v>
      </c>
      <c r="I135" s="118">
        <v>150</v>
      </c>
      <c r="J135" s="118">
        <v>150</v>
      </c>
      <c r="K135" s="118">
        <v>150</v>
      </c>
      <c r="L135" s="118">
        <v>150</v>
      </c>
      <c r="M135" s="118">
        <v>150</v>
      </c>
      <c r="N135" s="119" t="s">
        <v>975</v>
      </c>
      <c r="O135" s="309"/>
      <c r="P135" s="309"/>
      <c r="Q135" s="309"/>
      <c r="R135" s="309"/>
      <c r="S135" s="172"/>
      <c r="T135" s="172"/>
      <c r="U135" s="120">
        <f t="shared" si="33"/>
        <v>0</v>
      </c>
      <c r="V135" s="120">
        <f t="shared" si="34"/>
        <v>0</v>
      </c>
      <c r="W135" s="120">
        <f t="shared" si="35"/>
        <v>0</v>
      </c>
      <c r="X135" s="120">
        <f t="shared" si="36"/>
        <v>0</v>
      </c>
      <c r="Y135" s="120">
        <f t="shared" si="37"/>
        <v>0</v>
      </c>
      <c r="Z135" s="120">
        <f t="shared" si="38"/>
        <v>0</v>
      </c>
      <c r="AA135" s="120">
        <f t="shared" si="39"/>
        <v>0</v>
      </c>
      <c r="AB135" s="120">
        <f t="shared" si="40"/>
        <v>0</v>
      </c>
      <c r="AC135" s="120">
        <f t="shared" si="41"/>
        <v>0</v>
      </c>
      <c r="AD135" s="120">
        <f t="shared" si="42"/>
        <v>0</v>
      </c>
      <c r="AE135" s="111">
        <f t="shared" si="32"/>
        <v>0</v>
      </c>
    </row>
    <row r="136" spans="1:31">
      <c r="A136" s="112" t="s">
        <v>974</v>
      </c>
      <c r="B136" s="113" t="s">
        <v>814</v>
      </c>
      <c r="C136" s="114">
        <v>10</v>
      </c>
      <c r="D136" s="114">
        <v>60</v>
      </c>
      <c r="E136" s="114">
        <v>100</v>
      </c>
      <c r="F136" s="114">
        <v>100</v>
      </c>
      <c r="G136" s="114">
        <v>100</v>
      </c>
      <c r="H136" s="114">
        <v>150</v>
      </c>
      <c r="I136" s="114">
        <v>150</v>
      </c>
      <c r="J136" s="114">
        <v>150</v>
      </c>
      <c r="K136" s="114">
        <v>150</v>
      </c>
      <c r="L136" s="114">
        <v>150</v>
      </c>
      <c r="M136" s="114">
        <v>150</v>
      </c>
      <c r="N136" s="115" t="s">
        <v>975</v>
      </c>
      <c r="O136" s="308"/>
      <c r="P136" s="308"/>
      <c r="Q136" s="308"/>
      <c r="R136" s="308"/>
      <c r="S136" s="172"/>
      <c r="T136" s="171"/>
      <c r="U136" s="116">
        <f t="shared" si="33"/>
        <v>0</v>
      </c>
      <c r="V136" s="116">
        <f t="shared" si="34"/>
        <v>0</v>
      </c>
      <c r="W136" s="116">
        <f t="shared" si="35"/>
        <v>0</v>
      </c>
      <c r="X136" s="116">
        <f t="shared" si="36"/>
        <v>0</v>
      </c>
      <c r="Y136" s="116">
        <f t="shared" si="37"/>
        <v>0</v>
      </c>
      <c r="Z136" s="116">
        <f t="shared" si="38"/>
        <v>0</v>
      </c>
      <c r="AA136" s="116">
        <f t="shared" si="39"/>
        <v>0</v>
      </c>
      <c r="AB136" s="116">
        <f t="shared" si="40"/>
        <v>0</v>
      </c>
      <c r="AC136" s="116">
        <f t="shared" si="41"/>
        <v>0</v>
      </c>
      <c r="AD136" s="116">
        <f t="shared" si="42"/>
        <v>0</v>
      </c>
      <c r="AE136" s="111">
        <f t="shared" si="32"/>
        <v>0</v>
      </c>
    </row>
    <row r="137" spans="1:31">
      <c r="A137" s="112" t="s">
        <v>976</v>
      </c>
      <c r="B137" s="117" t="s">
        <v>812</v>
      </c>
      <c r="C137" s="118">
        <v>2</v>
      </c>
      <c r="D137" s="118">
        <v>10</v>
      </c>
      <c r="E137" s="118">
        <v>20</v>
      </c>
      <c r="F137" s="118">
        <v>20</v>
      </c>
      <c r="G137" s="118">
        <v>20</v>
      </c>
      <c r="H137" s="118">
        <v>20</v>
      </c>
      <c r="I137" s="118">
        <v>20</v>
      </c>
      <c r="J137" s="118">
        <v>20</v>
      </c>
      <c r="K137" s="118">
        <v>30</v>
      </c>
      <c r="L137" s="118">
        <v>30</v>
      </c>
      <c r="M137" s="118">
        <v>30</v>
      </c>
      <c r="N137" s="119" t="s">
        <v>977</v>
      </c>
      <c r="O137" s="309"/>
      <c r="P137" s="309"/>
      <c r="Q137" s="309"/>
      <c r="R137" s="309"/>
      <c r="S137" s="172"/>
      <c r="T137" s="172"/>
      <c r="U137" s="120">
        <f t="shared" si="33"/>
        <v>0</v>
      </c>
      <c r="V137" s="120">
        <f t="shared" si="34"/>
        <v>0</v>
      </c>
      <c r="W137" s="120">
        <f t="shared" si="35"/>
        <v>0</v>
      </c>
      <c r="X137" s="120">
        <f t="shared" si="36"/>
        <v>0</v>
      </c>
      <c r="Y137" s="120">
        <f t="shared" si="37"/>
        <v>0</v>
      </c>
      <c r="Z137" s="120">
        <f t="shared" si="38"/>
        <v>0</v>
      </c>
      <c r="AA137" s="120">
        <f t="shared" si="39"/>
        <v>0</v>
      </c>
      <c r="AB137" s="120">
        <f t="shared" si="40"/>
        <v>0</v>
      </c>
      <c r="AC137" s="120">
        <f t="shared" si="41"/>
        <v>0</v>
      </c>
      <c r="AD137" s="120">
        <f t="shared" si="42"/>
        <v>0</v>
      </c>
      <c r="AE137" s="111">
        <f t="shared" si="32"/>
        <v>0</v>
      </c>
    </row>
    <row r="138" spans="1:31">
      <c r="A138" s="112" t="s">
        <v>765</v>
      </c>
      <c r="B138" s="117" t="s">
        <v>812</v>
      </c>
      <c r="C138" s="118">
        <v>30</v>
      </c>
      <c r="D138" s="118">
        <v>40</v>
      </c>
      <c r="E138" s="118">
        <v>50</v>
      </c>
      <c r="F138" s="118">
        <v>100</v>
      </c>
      <c r="G138" s="118">
        <v>100</v>
      </c>
      <c r="H138" s="118">
        <v>100</v>
      </c>
      <c r="I138" s="118">
        <v>100</v>
      </c>
      <c r="J138" s="118">
        <v>100</v>
      </c>
      <c r="K138" s="118">
        <v>100</v>
      </c>
      <c r="L138" s="118">
        <v>100</v>
      </c>
      <c r="M138" s="118">
        <v>100</v>
      </c>
      <c r="N138" s="119" t="s">
        <v>978</v>
      </c>
      <c r="O138" s="309"/>
      <c r="P138" s="309"/>
      <c r="Q138" s="309"/>
      <c r="R138" s="309"/>
      <c r="S138" s="172"/>
      <c r="T138" s="171"/>
      <c r="U138" s="120">
        <f t="shared" si="33"/>
        <v>0</v>
      </c>
      <c r="V138" s="120">
        <f t="shared" si="34"/>
        <v>0</v>
      </c>
      <c r="W138" s="120">
        <f t="shared" si="35"/>
        <v>0</v>
      </c>
      <c r="X138" s="120">
        <f t="shared" si="36"/>
        <v>0</v>
      </c>
      <c r="Y138" s="120">
        <f t="shared" si="37"/>
        <v>0</v>
      </c>
      <c r="Z138" s="120">
        <f t="shared" si="38"/>
        <v>0</v>
      </c>
      <c r="AA138" s="120">
        <f t="shared" si="39"/>
        <v>0</v>
      </c>
      <c r="AB138" s="120">
        <f t="shared" si="40"/>
        <v>0</v>
      </c>
      <c r="AC138" s="120">
        <f t="shared" si="41"/>
        <v>0</v>
      </c>
      <c r="AD138" s="120">
        <f t="shared" si="42"/>
        <v>0</v>
      </c>
      <c r="AE138" s="111">
        <f t="shared" si="32"/>
        <v>0</v>
      </c>
    </row>
    <row r="139" spans="1:31">
      <c r="A139" s="112" t="s">
        <v>765</v>
      </c>
      <c r="B139" s="113" t="s">
        <v>814</v>
      </c>
      <c r="C139" s="114">
        <v>30</v>
      </c>
      <c r="D139" s="114">
        <v>40</v>
      </c>
      <c r="E139" s="114">
        <v>50</v>
      </c>
      <c r="F139" s="114">
        <v>100</v>
      </c>
      <c r="G139" s="114">
        <v>100</v>
      </c>
      <c r="H139" s="114">
        <v>100</v>
      </c>
      <c r="I139" s="114">
        <v>100</v>
      </c>
      <c r="J139" s="114">
        <v>100</v>
      </c>
      <c r="K139" s="114">
        <v>100</v>
      </c>
      <c r="L139" s="114">
        <v>100</v>
      </c>
      <c r="M139" s="114">
        <v>100</v>
      </c>
      <c r="N139" s="115" t="s">
        <v>978</v>
      </c>
      <c r="O139" s="308"/>
      <c r="P139" s="308"/>
      <c r="Q139" s="308"/>
      <c r="R139" s="308"/>
      <c r="S139" s="172"/>
      <c r="T139" s="172"/>
      <c r="U139" s="116">
        <f t="shared" ref="U139:U165" si="43">D139*$T139*12</f>
        <v>0</v>
      </c>
      <c r="V139" s="116">
        <f t="shared" ref="V139:V165" si="44">E139*$T139*12</f>
        <v>0</v>
      </c>
      <c r="W139" s="116">
        <f t="shared" ref="W139:W165" si="45">F139*$T139*12</f>
        <v>0</v>
      </c>
      <c r="X139" s="116">
        <f t="shared" ref="X139:X165" si="46">G139*$T139*12</f>
        <v>0</v>
      </c>
      <c r="Y139" s="116">
        <f t="shared" ref="Y139:Y165" si="47">H139*$T139*12</f>
        <v>0</v>
      </c>
      <c r="Z139" s="116">
        <f t="shared" ref="Z139:Z165" si="48">I139*$T139*12</f>
        <v>0</v>
      </c>
      <c r="AA139" s="116">
        <f t="shared" ref="AA139:AA165" si="49">J139*$T139*12</f>
        <v>0</v>
      </c>
      <c r="AB139" s="116">
        <f t="shared" ref="AB139:AB165" si="50">K139*$T139*12</f>
        <v>0</v>
      </c>
      <c r="AC139" s="116">
        <f t="shared" ref="AC139:AC165" si="51">L139*$T139*12</f>
        <v>0</v>
      </c>
      <c r="AD139" s="116">
        <f t="shared" ref="AD139:AD165" si="52">M139*$T139*12</f>
        <v>0</v>
      </c>
      <c r="AE139" s="111">
        <f t="shared" ref="AE139:AE185" si="53">SUM(U139:AD139)</f>
        <v>0</v>
      </c>
    </row>
    <row r="140" spans="1:31">
      <c r="A140" s="112" t="s">
        <v>979</v>
      </c>
      <c r="B140" s="117" t="s">
        <v>812</v>
      </c>
      <c r="C140" s="118">
        <v>2</v>
      </c>
      <c r="D140" s="118">
        <v>10</v>
      </c>
      <c r="E140" s="118">
        <v>20</v>
      </c>
      <c r="F140" s="118">
        <v>20</v>
      </c>
      <c r="G140" s="118">
        <v>20</v>
      </c>
      <c r="H140" s="118">
        <v>20</v>
      </c>
      <c r="I140" s="118">
        <v>20</v>
      </c>
      <c r="J140" s="118">
        <v>20</v>
      </c>
      <c r="K140" s="118">
        <v>30</v>
      </c>
      <c r="L140" s="118">
        <v>30</v>
      </c>
      <c r="M140" s="118">
        <v>30</v>
      </c>
      <c r="N140" s="119" t="s">
        <v>980</v>
      </c>
      <c r="O140" s="309"/>
      <c r="P140" s="309"/>
      <c r="Q140" s="309"/>
      <c r="R140" s="309"/>
      <c r="S140" s="172"/>
      <c r="T140" s="171"/>
      <c r="U140" s="120">
        <f t="shared" si="43"/>
        <v>0</v>
      </c>
      <c r="V140" s="120">
        <f t="shared" si="44"/>
        <v>0</v>
      </c>
      <c r="W140" s="120">
        <f t="shared" si="45"/>
        <v>0</v>
      </c>
      <c r="X140" s="120">
        <f t="shared" si="46"/>
        <v>0</v>
      </c>
      <c r="Y140" s="120">
        <f t="shared" si="47"/>
        <v>0</v>
      </c>
      <c r="Z140" s="120">
        <f t="shared" si="48"/>
        <v>0</v>
      </c>
      <c r="AA140" s="120">
        <f t="shared" si="49"/>
        <v>0</v>
      </c>
      <c r="AB140" s="120">
        <f t="shared" si="50"/>
        <v>0</v>
      </c>
      <c r="AC140" s="120">
        <f t="shared" si="51"/>
        <v>0</v>
      </c>
      <c r="AD140" s="120">
        <f t="shared" si="52"/>
        <v>0</v>
      </c>
      <c r="AE140" s="111">
        <f t="shared" si="53"/>
        <v>0</v>
      </c>
    </row>
    <row r="141" spans="1:31">
      <c r="A141" s="112" t="s">
        <v>981</v>
      </c>
      <c r="B141" s="117" t="s">
        <v>812</v>
      </c>
      <c r="C141" s="118">
        <v>2</v>
      </c>
      <c r="D141" s="118">
        <v>10</v>
      </c>
      <c r="E141" s="118">
        <v>20</v>
      </c>
      <c r="F141" s="118">
        <v>20</v>
      </c>
      <c r="G141" s="118">
        <v>20</v>
      </c>
      <c r="H141" s="118">
        <v>20</v>
      </c>
      <c r="I141" s="118">
        <v>20</v>
      </c>
      <c r="J141" s="118">
        <v>20</v>
      </c>
      <c r="K141" s="118">
        <v>30</v>
      </c>
      <c r="L141" s="118">
        <v>30</v>
      </c>
      <c r="M141" s="118">
        <v>30</v>
      </c>
      <c r="N141" s="119" t="s">
        <v>982</v>
      </c>
      <c r="O141" s="309"/>
      <c r="P141" s="309"/>
      <c r="Q141" s="309"/>
      <c r="R141" s="309"/>
      <c r="S141" s="172"/>
      <c r="T141" s="172"/>
      <c r="U141" s="120">
        <f t="shared" si="43"/>
        <v>0</v>
      </c>
      <c r="V141" s="120">
        <f t="shared" si="44"/>
        <v>0</v>
      </c>
      <c r="W141" s="120">
        <f t="shared" si="45"/>
        <v>0</v>
      </c>
      <c r="X141" s="120">
        <f t="shared" si="46"/>
        <v>0</v>
      </c>
      <c r="Y141" s="120">
        <f t="shared" si="47"/>
        <v>0</v>
      </c>
      <c r="Z141" s="120">
        <f t="shared" si="48"/>
        <v>0</v>
      </c>
      <c r="AA141" s="120">
        <f t="shared" si="49"/>
        <v>0</v>
      </c>
      <c r="AB141" s="120">
        <f t="shared" si="50"/>
        <v>0</v>
      </c>
      <c r="AC141" s="120">
        <f t="shared" si="51"/>
        <v>0</v>
      </c>
      <c r="AD141" s="120">
        <f t="shared" si="52"/>
        <v>0</v>
      </c>
      <c r="AE141" s="111">
        <f t="shared" si="53"/>
        <v>0</v>
      </c>
    </row>
    <row r="142" spans="1:31">
      <c r="A142" s="112" t="s">
        <v>983</v>
      </c>
      <c r="B142" s="117" t="s">
        <v>812</v>
      </c>
      <c r="C142" s="118">
        <v>5</v>
      </c>
      <c r="D142" s="118">
        <v>10</v>
      </c>
      <c r="E142" s="118">
        <v>20</v>
      </c>
      <c r="F142" s="118">
        <v>20</v>
      </c>
      <c r="G142" s="118">
        <v>20</v>
      </c>
      <c r="H142" s="118">
        <v>20</v>
      </c>
      <c r="I142" s="118">
        <v>20</v>
      </c>
      <c r="J142" s="118">
        <v>20</v>
      </c>
      <c r="K142" s="118">
        <v>30</v>
      </c>
      <c r="L142" s="118">
        <v>30</v>
      </c>
      <c r="M142" s="118">
        <v>30</v>
      </c>
      <c r="N142" s="119" t="s">
        <v>984</v>
      </c>
      <c r="O142" s="309"/>
      <c r="P142" s="309"/>
      <c r="Q142" s="309"/>
      <c r="R142" s="309"/>
      <c r="S142" s="172"/>
      <c r="T142" s="171"/>
      <c r="U142" s="120">
        <f t="shared" si="43"/>
        <v>0</v>
      </c>
      <c r="V142" s="120">
        <f t="shared" si="44"/>
        <v>0</v>
      </c>
      <c r="W142" s="120">
        <f t="shared" si="45"/>
        <v>0</v>
      </c>
      <c r="X142" s="120">
        <f t="shared" si="46"/>
        <v>0</v>
      </c>
      <c r="Y142" s="120">
        <f t="shared" si="47"/>
        <v>0</v>
      </c>
      <c r="Z142" s="120">
        <f t="shared" si="48"/>
        <v>0</v>
      </c>
      <c r="AA142" s="120">
        <f t="shared" si="49"/>
        <v>0</v>
      </c>
      <c r="AB142" s="120">
        <f t="shared" si="50"/>
        <v>0</v>
      </c>
      <c r="AC142" s="120">
        <f t="shared" si="51"/>
        <v>0</v>
      </c>
      <c r="AD142" s="120">
        <f t="shared" si="52"/>
        <v>0</v>
      </c>
      <c r="AE142" s="111">
        <f t="shared" si="53"/>
        <v>0</v>
      </c>
    </row>
    <row r="143" spans="1:31">
      <c r="A143" s="112" t="s">
        <v>985</v>
      </c>
      <c r="B143" s="113" t="s">
        <v>814</v>
      </c>
      <c r="C143" s="114">
        <v>20</v>
      </c>
      <c r="D143" s="114">
        <v>30</v>
      </c>
      <c r="E143" s="114">
        <v>50</v>
      </c>
      <c r="F143" s="114">
        <v>50</v>
      </c>
      <c r="G143" s="114">
        <v>50</v>
      </c>
      <c r="H143" s="114">
        <v>100</v>
      </c>
      <c r="I143" s="114">
        <v>100</v>
      </c>
      <c r="J143" s="114">
        <v>100</v>
      </c>
      <c r="K143" s="114">
        <v>100</v>
      </c>
      <c r="L143" s="114">
        <v>100</v>
      </c>
      <c r="M143" s="114">
        <v>100</v>
      </c>
      <c r="N143" s="115" t="s">
        <v>986</v>
      </c>
      <c r="O143" s="308"/>
      <c r="P143" s="308"/>
      <c r="Q143" s="308"/>
      <c r="R143" s="308"/>
      <c r="S143" s="172"/>
      <c r="T143" s="172"/>
      <c r="U143" s="116">
        <f t="shared" si="43"/>
        <v>0</v>
      </c>
      <c r="V143" s="116">
        <f t="shared" si="44"/>
        <v>0</v>
      </c>
      <c r="W143" s="116">
        <f t="shared" si="45"/>
        <v>0</v>
      </c>
      <c r="X143" s="116">
        <f t="shared" si="46"/>
        <v>0</v>
      </c>
      <c r="Y143" s="116">
        <f t="shared" si="47"/>
        <v>0</v>
      </c>
      <c r="Z143" s="116">
        <f t="shared" si="48"/>
        <v>0</v>
      </c>
      <c r="AA143" s="116">
        <f t="shared" si="49"/>
        <v>0</v>
      </c>
      <c r="AB143" s="116">
        <f t="shared" si="50"/>
        <v>0</v>
      </c>
      <c r="AC143" s="116">
        <f t="shared" si="51"/>
        <v>0</v>
      </c>
      <c r="AD143" s="116">
        <f t="shared" si="52"/>
        <v>0</v>
      </c>
      <c r="AE143" s="111">
        <f t="shared" si="53"/>
        <v>0</v>
      </c>
    </row>
    <row r="144" spans="1:31">
      <c r="A144" s="112" t="s">
        <v>985</v>
      </c>
      <c r="B144" s="117" t="s">
        <v>812</v>
      </c>
      <c r="C144" s="118">
        <v>20</v>
      </c>
      <c r="D144" s="118">
        <v>30</v>
      </c>
      <c r="E144" s="118">
        <v>50</v>
      </c>
      <c r="F144" s="118">
        <v>50</v>
      </c>
      <c r="G144" s="118">
        <v>50</v>
      </c>
      <c r="H144" s="118">
        <v>100</v>
      </c>
      <c r="I144" s="118">
        <v>100</v>
      </c>
      <c r="J144" s="118">
        <v>100</v>
      </c>
      <c r="K144" s="118">
        <v>100</v>
      </c>
      <c r="L144" s="118">
        <v>100</v>
      </c>
      <c r="M144" s="118">
        <v>100</v>
      </c>
      <c r="N144" s="119" t="s">
        <v>986</v>
      </c>
      <c r="O144" s="309"/>
      <c r="P144" s="309"/>
      <c r="Q144" s="309"/>
      <c r="R144" s="309"/>
      <c r="S144" s="172"/>
      <c r="T144" s="171"/>
      <c r="U144" s="120">
        <f t="shared" si="43"/>
        <v>0</v>
      </c>
      <c r="V144" s="120">
        <f t="shared" si="44"/>
        <v>0</v>
      </c>
      <c r="W144" s="120">
        <f t="shared" si="45"/>
        <v>0</v>
      </c>
      <c r="X144" s="120">
        <f t="shared" si="46"/>
        <v>0</v>
      </c>
      <c r="Y144" s="120">
        <f t="shared" si="47"/>
        <v>0</v>
      </c>
      <c r="Z144" s="120">
        <f t="shared" si="48"/>
        <v>0</v>
      </c>
      <c r="AA144" s="120">
        <f t="shared" si="49"/>
        <v>0</v>
      </c>
      <c r="AB144" s="120">
        <f t="shared" si="50"/>
        <v>0</v>
      </c>
      <c r="AC144" s="120">
        <f t="shared" si="51"/>
        <v>0</v>
      </c>
      <c r="AD144" s="120">
        <f t="shared" si="52"/>
        <v>0</v>
      </c>
      <c r="AE144" s="111">
        <f t="shared" si="53"/>
        <v>0</v>
      </c>
    </row>
    <row r="145" spans="1:31">
      <c r="A145" s="112" t="s">
        <v>987</v>
      </c>
      <c r="B145" s="117" t="s">
        <v>812</v>
      </c>
      <c r="C145" s="118">
        <v>2</v>
      </c>
      <c r="D145" s="118">
        <v>10</v>
      </c>
      <c r="E145" s="118">
        <v>20</v>
      </c>
      <c r="F145" s="118">
        <v>20</v>
      </c>
      <c r="G145" s="118">
        <v>20</v>
      </c>
      <c r="H145" s="118">
        <v>20</v>
      </c>
      <c r="I145" s="118">
        <v>20</v>
      </c>
      <c r="J145" s="118">
        <v>20</v>
      </c>
      <c r="K145" s="118">
        <v>30</v>
      </c>
      <c r="L145" s="118">
        <v>30</v>
      </c>
      <c r="M145" s="118">
        <v>30</v>
      </c>
      <c r="N145" s="119" t="s">
        <v>988</v>
      </c>
      <c r="O145" s="309"/>
      <c r="P145" s="309"/>
      <c r="Q145" s="309"/>
      <c r="R145" s="309"/>
      <c r="S145" s="172"/>
      <c r="T145" s="172"/>
      <c r="U145" s="120">
        <f>D145*$T145*12</f>
        <v>0</v>
      </c>
      <c r="V145" s="120">
        <f t="shared" si="44"/>
        <v>0</v>
      </c>
      <c r="W145" s="120">
        <f t="shared" si="45"/>
        <v>0</v>
      </c>
      <c r="X145" s="120">
        <f t="shared" si="46"/>
        <v>0</v>
      </c>
      <c r="Y145" s="120">
        <f t="shared" si="47"/>
        <v>0</v>
      </c>
      <c r="Z145" s="120">
        <f t="shared" si="48"/>
        <v>0</v>
      </c>
      <c r="AA145" s="120">
        <f t="shared" si="49"/>
        <v>0</v>
      </c>
      <c r="AB145" s="120">
        <f t="shared" si="50"/>
        <v>0</v>
      </c>
      <c r="AC145" s="120">
        <f t="shared" si="51"/>
        <v>0</v>
      </c>
      <c r="AD145" s="120">
        <f t="shared" si="52"/>
        <v>0</v>
      </c>
      <c r="AE145" s="111">
        <f t="shared" si="53"/>
        <v>0</v>
      </c>
    </row>
    <row r="146" spans="1:31">
      <c r="A146" s="112" t="s">
        <v>989</v>
      </c>
      <c r="B146" s="117" t="s">
        <v>812</v>
      </c>
      <c r="C146" s="118">
        <v>10</v>
      </c>
      <c r="D146" s="118">
        <v>20</v>
      </c>
      <c r="E146" s="118">
        <v>30</v>
      </c>
      <c r="F146" s="118">
        <v>30</v>
      </c>
      <c r="G146" s="118">
        <v>50</v>
      </c>
      <c r="H146" s="118">
        <v>50</v>
      </c>
      <c r="I146" s="118">
        <v>50</v>
      </c>
      <c r="J146" s="118">
        <v>50</v>
      </c>
      <c r="K146" s="118">
        <v>50</v>
      </c>
      <c r="L146" s="118">
        <v>50</v>
      </c>
      <c r="M146" s="118">
        <v>50</v>
      </c>
      <c r="N146" s="119" t="s">
        <v>990</v>
      </c>
      <c r="O146" s="309"/>
      <c r="P146" s="309"/>
      <c r="Q146" s="309"/>
      <c r="R146" s="309"/>
      <c r="S146" s="172"/>
      <c r="T146" s="171"/>
      <c r="U146" s="120">
        <f t="shared" si="43"/>
        <v>0</v>
      </c>
      <c r="V146" s="120">
        <f t="shared" si="44"/>
        <v>0</v>
      </c>
      <c r="W146" s="120">
        <f t="shared" si="45"/>
        <v>0</v>
      </c>
      <c r="X146" s="120">
        <f t="shared" si="46"/>
        <v>0</v>
      </c>
      <c r="Y146" s="120">
        <f t="shared" si="47"/>
        <v>0</v>
      </c>
      <c r="Z146" s="120">
        <f t="shared" si="48"/>
        <v>0</v>
      </c>
      <c r="AA146" s="120">
        <f t="shared" si="49"/>
        <v>0</v>
      </c>
      <c r="AB146" s="120">
        <f t="shared" si="50"/>
        <v>0</v>
      </c>
      <c r="AC146" s="120">
        <f t="shared" si="51"/>
        <v>0</v>
      </c>
      <c r="AD146" s="120">
        <f t="shared" si="52"/>
        <v>0</v>
      </c>
      <c r="AE146" s="111">
        <f t="shared" si="53"/>
        <v>0</v>
      </c>
    </row>
    <row r="147" spans="1:31">
      <c r="A147" s="112" t="s">
        <v>991</v>
      </c>
      <c r="B147" s="117" t="s">
        <v>812</v>
      </c>
      <c r="C147" s="118">
        <v>20</v>
      </c>
      <c r="D147" s="118">
        <v>30</v>
      </c>
      <c r="E147" s="118">
        <v>50</v>
      </c>
      <c r="F147" s="118">
        <v>50</v>
      </c>
      <c r="G147" s="118">
        <v>50</v>
      </c>
      <c r="H147" s="118">
        <v>100</v>
      </c>
      <c r="I147" s="118">
        <v>100</v>
      </c>
      <c r="J147" s="118">
        <v>100</v>
      </c>
      <c r="K147" s="118">
        <v>100</v>
      </c>
      <c r="L147" s="118">
        <v>100</v>
      </c>
      <c r="M147" s="118">
        <v>100</v>
      </c>
      <c r="N147" s="119" t="s">
        <v>992</v>
      </c>
      <c r="O147" s="309"/>
      <c r="P147" s="309"/>
      <c r="Q147" s="309"/>
      <c r="R147" s="309"/>
      <c r="S147" s="172"/>
      <c r="T147" s="172"/>
      <c r="U147" s="120">
        <f t="shared" si="43"/>
        <v>0</v>
      </c>
      <c r="V147" s="120">
        <f t="shared" si="44"/>
        <v>0</v>
      </c>
      <c r="W147" s="120">
        <f t="shared" si="45"/>
        <v>0</v>
      </c>
      <c r="X147" s="120">
        <f t="shared" si="46"/>
        <v>0</v>
      </c>
      <c r="Y147" s="120">
        <f t="shared" si="47"/>
        <v>0</v>
      </c>
      <c r="Z147" s="120">
        <f t="shared" si="48"/>
        <v>0</v>
      </c>
      <c r="AA147" s="120">
        <f t="shared" si="49"/>
        <v>0</v>
      </c>
      <c r="AB147" s="120">
        <f t="shared" si="50"/>
        <v>0</v>
      </c>
      <c r="AC147" s="120">
        <f t="shared" si="51"/>
        <v>0</v>
      </c>
      <c r="AD147" s="120">
        <f t="shared" si="52"/>
        <v>0</v>
      </c>
      <c r="AE147" s="111">
        <f t="shared" si="53"/>
        <v>0</v>
      </c>
    </row>
    <row r="148" spans="1:31">
      <c r="A148" s="112" t="s">
        <v>993</v>
      </c>
      <c r="B148" s="117" t="s">
        <v>812</v>
      </c>
      <c r="C148" s="118">
        <v>15</v>
      </c>
      <c r="D148" s="118">
        <v>20</v>
      </c>
      <c r="E148" s="118">
        <v>30</v>
      </c>
      <c r="F148" s="118">
        <v>30</v>
      </c>
      <c r="G148" s="118">
        <v>50</v>
      </c>
      <c r="H148" s="118">
        <v>50</v>
      </c>
      <c r="I148" s="118">
        <v>50</v>
      </c>
      <c r="J148" s="118">
        <v>50</v>
      </c>
      <c r="K148" s="118">
        <v>50</v>
      </c>
      <c r="L148" s="118">
        <v>50</v>
      </c>
      <c r="M148" s="118">
        <v>50</v>
      </c>
      <c r="N148" s="119" t="s">
        <v>994</v>
      </c>
      <c r="O148" s="309"/>
      <c r="P148" s="309"/>
      <c r="Q148" s="309"/>
      <c r="R148" s="309"/>
      <c r="S148" s="172"/>
      <c r="T148" s="171"/>
      <c r="U148" s="120">
        <f t="shared" si="43"/>
        <v>0</v>
      </c>
      <c r="V148" s="120">
        <f t="shared" si="44"/>
        <v>0</v>
      </c>
      <c r="W148" s="120">
        <f t="shared" si="45"/>
        <v>0</v>
      </c>
      <c r="X148" s="120">
        <f t="shared" si="46"/>
        <v>0</v>
      </c>
      <c r="Y148" s="120">
        <f t="shared" si="47"/>
        <v>0</v>
      </c>
      <c r="Z148" s="120">
        <f t="shared" si="48"/>
        <v>0</v>
      </c>
      <c r="AA148" s="120">
        <f t="shared" si="49"/>
        <v>0</v>
      </c>
      <c r="AB148" s="120">
        <f t="shared" si="50"/>
        <v>0</v>
      </c>
      <c r="AC148" s="120">
        <f t="shared" si="51"/>
        <v>0</v>
      </c>
      <c r="AD148" s="120">
        <f t="shared" si="52"/>
        <v>0</v>
      </c>
      <c r="AE148" s="111">
        <f t="shared" si="53"/>
        <v>0</v>
      </c>
    </row>
    <row r="149" spans="1:31">
      <c r="A149" s="112" t="s">
        <v>995</v>
      </c>
      <c r="B149" s="117" t="s">
        <v>812</v>
      </c>
      <c r="C149" s="125" t="s">
        <v>848</v>
      </c>
      <c r="D149" s="118">
        <v>10</v>
      </c>
      <c r="E149" s="118">
        <v>20</v>
      </c>
      <c r="F149" s="118">
        <v>20</v>
      </c>
      <c r="G149" s="118">
        <v>20</v>
      </c>
      <c r="H149" s="118">
        <v>20</v>
      </c>
      <c r="I149" s="118">
        <v>20</v>
      </c>
      <c r="J149" s="118">
        <v>20</v>
      </c>
      <c r="K149" s="118">
        <v>30</v>
      </c>
      <c r="L149" s="118">
        <v>30</v>
      </c>
      <c r="M149" s="118">
        <v>30</v>
      </c>
      <c r="N149" s="119" t="s">
        <v>996</v>
      </c>
      <c r="O149" s="309"/>
      <c r="P149" s="309"/>
      <c r="Q149" s="309"/>
      <c r="R149" s="309"/>
      <c r="S149" s="172"/>
      <c r="T149" s="172"/>
      <c r="U149" s="120">
        <f t="shared" si="43"/>
        <v>0</v>
      </c>
      <c r="V149" s="120">
        <f t="shared" si="44"/>
        <v>0</v>
      </c>
      <c r="W149" s="120">
        <f t="shared" si="45"/>
        <v>0</v>
      </c>
      <c r="X149" s="120">
        <f t="shared" si="46"/>
        <v>0</v>
      </c>
      <c r="Y149" s="120">
        <f t="shared" si="47"/>
        <v>0</v>
      </c>
      <c r="Z149" s="120">
        <f t="shared" si="48"/>
        <v>0</v>
      </c>
      <c r="AA149" s="120">
        <f t="shared" si="49"/>
        <v>0</v>
      </c>
      <c r="AB149" s="120">
        <f t="shared" si="50"/>
        <v>0</v>
      </c>
      <c r="AC149" s="120">
        <f t="shared" si="51"/>
        <v>0</v>
      </c>
      <c r="AD149" s="120">
        <f t="shared" si="52"/>
        <v>0</v>
      </c>
      <c r="AE149" s="111">
        <f t="shared" si="53"/>
        <v>0</v>
      </c>
    </row>
    <row r="150" spans="1:31">
      <c r="A150" s="112" t="s">
        <v>995</v>
      </c>
      <c r="B150" s="113" t="s">
        <v>814</v>
      </c>
      <c r="C150" s="123" t="s">
        <v>997</v>
      </c>
      <c r="D150" s="114">
        <v>30</v>
      </c>
      <c r="E150" s="114">
        <v>50</v>
      </c>
      <c r="F150" s="114">
        <v>50</v>
      </c>
      <c r="G150" s="114">
        <v>50</v>
      </c>
      <c r="H150" s="114">
        <v>100</v>
      </c>
      <c r="I150" s="114">
        <v>100</v>
      </c>
      <c r="J150" s="114">
        <v>100</v>
      </c>
      <c r="K150" s="114">
        <v>100</v>
      </c>
      <c r="L150" s="114">
        <v>100</v>
      </c>
      <c r="M150" s="114">
        <v>100</v>
      </c>
      <c r="N150" s="115" t="s">
        <v>996</v>
      </c>
      <c r="O150" s="308"/>
      <c r="P150" s="308"/>
      <c r="Q150" s="308"/>
      <c r="R150" s="308"/>
      <c r="S150" s="172"/>
      <c r="T150" s="171"/>
      <c r="U150" s="116">
        <f t="shared" si="43"/>
        <v>0</v>
      </c>
      <c r="V150" s="116">
        <f t="shared" si="44"/>
        <v>0</v>
      </c>
      <c r="W150" s="116">
        <f t="shared" si="45"/>
        <v>0</v>
      </c>
      <c r="X150" s="116">
        <f t="shared" si="46"/>
        <v>0</v>
      </c>
      <c r="Y150" s="116">
        <f t="shared" si="47"/>
        <v>0</v>
      </c>
      <c r="Z150" s="116">
        <f t="shared" si="48"/>
        <v>0</v>
      </c>
      <c r="AA150" s="116">
        <f t="shared" si="49"/>
        <v>0</v>
      </c>
      <c r="AB150" s="116">
        <f t="shared" si="50"/>
        <v>0</v>
      </c>
      <c r="AC150" s="116">
        <f t="shared" si="51"/>
        <v>0</v>
      </c>
      <c r="AD150" s="116">
        <f t="shared" si="52"/>
        <v>0</v>
      </c>
      <c r="AE150" s="111">
        <f t="shared" si="53"/>
        <v>0</v>
      </c>
    </row>
    <row r="151" spans="1:31">
      <c r="A151" s="112" t="s">
        <v>998</v>
      </c>
      <c r="B151" s="117" t="s">
        <v>812</v>
      </c>
      <c r="C151" s="118">
        <v>10</v>
      </c>
      <c r="D151" s="118">
        <v>20</v>
      </c>
      <c r="E151" s="118">
        <v>30</v>
      </c>
      <c r="F151" s="118">
        <v>30</v>
      </c>
      <c r="G151" s="118">
        <v>50</v>
      </c>
      <c r="H151" s="118">
        <v>50</v>
      </c>
      <c r="I151" s="118">
        <v>50</v>
      </c>
      <c r="J151" s="118">
        <v>50</v>
      </c>
      <c r="K151" s="118">
        <v>50</v>
      </c>
      <c r="L151" s="118">
        <v>50</v>
      </c>
      <c r="M151" s="118">
        <v>50</v>
      </c>
      <c r="N151" s="119" t="s">
        <v>999</v>
      </c>
      <c r="O151" s="309"/>
      <c r="P151" s="309"/>
      <c r="Q151" s="309"/>
      <c r="R151" s="309"/>
      <c r="S151" s="172"/>
      <c r="T151" s="172"/>
      <c r="U151" s="120">
        <f t="shared" si="43"/>
        <v>0</v>
      </c>
      <c r="V151" s="120">
        <f t="shared" si="44"/>
        <v>0</v>
      </c>
      <c r="W151" s="120">
        <f t="shared" si="45"/>
        <v>0</v>
      </c>
      <c r="X151" s="120">
        <f t="shared" si="46"/>
        <v>0</v>
      </c>
      <c r="Y151" s="120">
        <f t="shared" si="47"/>
        <v>0</v>
      </c>
      <c r="Z151" s="120">
        <f t="shared" si="48"/>
        <v>0</v>
      </c>
      <c r="AA151" s="120">
        <f t="shared" si="49"/>
        <v>0</v>
      </c>
      <c r="AB151" s="120">
        <f t="shared" si="50"/>
        <v>0</v>
      </c>
      <c r="AC151" s="120">
        <f t="shared" si="51"/>
        <v>0</v>
      </c>
      <c r="AD151" s="120">
        <f t="shared" si="52"/>
        <v>0</v>
      </c>
      <c r="AE151" s="111">
        <f t="shared" si="53"/>
        <v>0</v>
      </c>
    </row>
    <row r="152" spans="1:31">
      <c r="A152" s="112" t="s">
        <v>998</v>
      </c>
      <c r="B152" s="113" t="s">
        <v>814</v>
      </c>
      <c r="C152" s="114">
        <v>10</v>
      </c>
      <c r="D152" s="114">
        <v>20</v>
      </c>
      <c r="E152" s="114">
        <v>30</v>
      </c>
      <c r="F152" s="114">
        <v>30</v>
      </c>
      <c r="G152" s="114">
        <v>50</v>
      </c>
      <c r="H152" s="114">
        <v>50</v>
      </c>
      <c r="I152" s="114">
        <v>50</v>
      </c>
      <c r="J152" s="114">
        <v>50</v>
      </c>
      <c r="K152" s="114">
        <v>50</v>
      </c>
      <c r="L152" s="114">
        <v>50</v>
      </c>
      <c r="M152" s="114">
        <v>50</v>
      </c>
      <c r="N152" s="115" t="s">
        <v>999</v>
      </c>
      <c r="O152" s="308"/>
      <c r="P152" s="308"/>
      <c r="Q152" s="308"/>
      <c r="R152" s="308"/>
      <c r="S152" s="172"/>
      <c r="T152" s="171"/>
      <c r="U152" s="116">
        <f t="shared" si="43"/>
        <v>0</v>
      </c>
      <c r="V152" s="116">
        <f t="shared" si="44"/>
        <v>0</v>
      </c>
      <c r="W152" s="116">
        <f t="shared" si="45"/>
        <v>0</v>
      </c>
      <c r="X152" s="116">
        <f t="shared" si="46"/>
        <v>0</v>
      </c>
      <c r="Y152" s="116">
        <f t="shared" si="47"/>
        <v>0</v>
      </c>
      <c r="Z152" s="116">
        <f t="shared" si="48"/>
        <v>0</v>
      </c>
      <c r="AA152" s="116">
        <f t="shared" si="49"/>
        <v>0</v>
      </c>
      <c r="AB152" s="116">
        <f t="shared" si="50"/>
        <v>0</v>
      </c>
      <c r="AC152" s="116">
        <f t="shared" si="51"/>
        <v>0</v>
      </c>
      <c r="AD152" s="116">
        <f t="shared" si="52"/>
        <v>0</v>
      </c>
      <c r="AE152" s="111">
        <f t="shared" si="53"/>
        <v>0</v>
      </c>
    </row>
    <row r="153" spans="1:31">
      <c r="A153" s="112" t="s">
        <v>1000</v>
      </c>
      <c r="B153" s="117" t="s">
        <v>812</v>
      </c>
      <c r="C153" s="118">
        <v>8</v>
      </c>
      <c r="D153" s="118">
        <v>10</v>
      </c>
      <c r="E153" s="118">
        <v>20</v>
      </c>
      <c r="F153" s="118">
        <v>20</v>
      </c>
      <c r="G153" s="118">
        <v>20</v>
      </c>
      <c r="H153" s="118">
        <v>20</v>
      </c>
      <c r="I153" s="118">
        <v>20</v>
      </c>
      <c r="J153" s="118">
        <v>20</v>
      </c>
      <c r="K153" s="118">
        <v>30</v>
      </c>
      <c r="L153" s="118">
        <v>30</v>
      </c>
      <c r="M153" s="118">
        <v>30</v>
      </c>
      <c r="N153" s="119" t="s">
        <v>1001</v>
      </c>
      <c r="O153" s="309"/>
      <c r="P153" s="309"/>
      <c r="Q153" s="309"/>
      <c r="R153" s="309"/>
      <c r="S153" s="172"/>
      <c r="T153" s="172"/>
      <c r="U153" s="120">
        <f t="shared" si="43"/>
        <v>0</v>
      </c>
      <c r="V153" s="120">
        <f t="shared" si="44"/>
        <v>0</v>
      </c>
      <c r="W153" s="120">
        <f t="shared" si="45"/>
        <v>0</v>
      </c>
      <c r="X153" s="120">
        <f t="shared" si="46"/>
        <v>0</v>
      </c>
      <c r="Y153" s="120">
        <f t="shared" si="47"/>
        <v>0</v>
      </c>
      <c r="Z153" s="120">
        <f t="shared" si="48"/>
        <v>0</v>
      </c>
      <c r="AA153" s="120">
        <f t="shared" si="49"/>
        <v>0</v>
      </c>
      <c r="AB153" s="120">
        <f t="shared" si="50"/>
        <v>0</v>
      </c>
      <c r="AC153" s="120">
        <f t="shared" si="51"/>
        <v>0</v>
      </c>
      <c r="AD153" s="120">
        <f t="shared" si="52"/>
        <v>0</v>
      </c>
      <c r="AE153" s="111">
        <f t="shared" si="53"/>
        <v>0</v>
      </c>
    </row>
    <row r="154" spans="1:31">
      <c r="A154" s="112" t="s">
        <v>1000</v>
      </c>
      <c r="B154" s="113" t="s">
        <v>814</v>
      </c>
      <c r="C154" s="123" t="s">
        <v>997</v>
      </c>
      <c r="D154" s="114">
        <v>30</v>
      </c>
      <c r="E154" s="114">
        <v>50</v>
      </c>
      <c r="F154" s="114">
        <v>50</v>
      </c>
      <c r="G154" s="114">
        <v>50</v>
      </c>
      <c r="H154" s="114">
        <v>100</v>
      </c>
      <c r="I154" s="114">
        <v>100</v>
      </c>
      <c r="J154" s="114">
        <v>100</v>
      </c>
      <c r="K154" s="114">
        <v>100</v>
      </c>
      <c r="L154" s="114">
        <v>100</v>
      </c>
      <c r="M154" s="114">
        <v>100</v>
      </c>
      <c r="N154" s="115" t="s">
        <v>1001</v>
      </c>
      <c r="O154" s="308"/>
      <c r="P154" s="308"/>
      <c r="Q154" s="308"/>
      <c r="R154" s="308"/>
      <c r="S154" s="172"/>
      <c r="T154" s="171"/>
      <c r="U154" s="116">
        <f t="shared" si="43"/>
        <v>0</v>
      </c>
      <c r="V154" s="116">
        <f t="shared" si="44"/>
        <v>0</v>
      </c>
      <c r="W154" s="116">
        <f t="shared" si="45"/>
        <v>0</v>
      </c>
      <c r="X154" s="116">
        <f t="shared" si="46"/>
        <v>0</v>
      </c>
      <c r="Y154" s="116">
        <f t="shared" si="47"/>
        <v>0</v>
      </c>
      <c r="Z154" s="116">
        <f t="shared" si="48"/>
        <v>0</v>
      </c>
      <c r="AA154" s="116">
        <f t="shared" si="49"/>
        <v>0</v>
      </c>
      <c r="AB154" s="116">
        <f t="shared" si="50"/>
        <v>0</v>
      </c>
      <c r="AC154" s="116">
        <f t="shared" si="51"/>
        <v>0</v>
      </c>
      <c r="AD154" s="116">
        <f t="shared" si="52"/>
        <v>0</v>
      </c>
      <c r="AE154" s="111">
        <f t="shared" si="53"/>
        <v>0</v>
      </c>
    </row>
    <row r="155" spans="1:31">
      <c r="A155" s="112" t="s">
        <v>1002</v>
      </c>
      <c r="B155" s="117" t="s">
        <v>812</v>
      </c>
      <c r="C155" s="118">
        <v>8</v>
      </c>
      <c r="D155" s="118">
        <v>10</v>
      </c>
      <c r="E155" s="118">
        <v>20</v>
      </c>
      <c r="F155" s="118">
        <v>20</v>
      </c>
      <c r="G155" s="118">
        <v>20</v>
      </c>
      <c r="H155" s="118">
        <v>20</v>
      </c>
      <c r="I155" s="118">
        <v>20</v>
      </c>
      <c r="J155" s="118">
        <v>20</v>
      </c>
      <c r="K155" s="118">
        <v>30</v>
      </c>
      <c r="L155" s="118">
        <v>30</v>
      </c>
      <c r="M155" s="118">
        <v>30</v>
      </c>
      <c r="N155" s="119" t="s">
        <v>1003</v>
      </c>
      <c r="O155" s="309"/>
      <c r="P155" s="309"/>
      <c r="Q155" s="309"/>
      <c r="R155" s="309"/>
      <c r="S155" s="172"/>
      <c r="T155" s="172"/>
      <c r="U155" s="120">
        <f t="shared" si="43"/>
        <v>0</v>
      </c>
      <c r="V155" s="120">
        <f t="shared" si="44"/>
        <v>0</v>
      </c>
      <c r="W155" s="120">
        <f t="shared" si="45"/>
        <v>0</v>
      </c>
      <c r="X155" s="120">
        <f t="shared" si="46"/>
        <v>0</v>
      </c>
      <c r="Y155" s="120">
        <f t="shared" si="47"/>
        <v>0</v>
      </c>
      <c r="Z155" s="120">
        <f t="shared" si="48"/>
        <v>0</v>
      </c>
      <c r="AA155" s="120">
        <f t="shared" si="49"/>
        <v>0</v>
      </c>
      <c r="AB155" s="120">
        <f t="shared" si="50"/>
        <v>0</v>
      </c>
      <c r="AC155" s="120">
        <f t="shared" si="51"/>
        <v>0</v>
      </c>
      <c r="AD155" s="120">
        <f t="shared" si="52"/>
        <v>0</v>
      </c>
      <c r="AE155" s="111">
        <f t="shared" si="53"/>
        <v>0</v>
      </c>
    </row>
    <row r="156" spans="1:31">
      <c r="A156" s="112" t="s">
        <v>1002</v>
      </c>
      <c r="B156" s="113" t="s">
        <v>814</v>
      </c>
      <c r="C156" s="123" t="s">
        <v>997</v>
      </c>
      <c r="D156" s="114">
        <v>30</v>
      </c>
      <c r="E156" s="114">
        <v>50</v>
      </c>
      <c r="F156" s="114">
        <v>50</v>
      </c>
      <c r="G156" s="114">
        <v>50</v>
      </c>
      <c r="H156" s="114">
        <v>100</v>
      </c>
      <c r="I156" s="114">
        <v>100</v>
      </c>
      <c r="J156" s="114">
        <v>100</v>
      </c>
      <c r="K156" s="114">
        <v>100</v>
      </c>
      <c r="L156" s="114">
        <v>100</v>
      </c>
      <c r="M156" s="114">
        <v>100</v>
      </c>
      <c r="N156" s="115" t="s">
        <v>1003</v>
      </c>
      <c r="O156" s="308"/>
      <c r="P156" s="308"/>
      <c r="Q156" s="308"/>
      <c r="R156" s="308"/>
      <c r="S156" s="172"/>
      <c r="T156" s="171"/>
      <c r="U156" s="116">
        <f t="shared" si="43"/>
        <v>0</v>
      </c>
      <c r="V156" s="116">
        <f t="shared" si="44"/>
        <v>0</v>
      </c>
      <c r="W156" s="116">
        <f t="shared" si="45"/>
        <v>0</v>
      </c>
      <c r="X156" s="116">
        <f t="shared" si="46"/>
        <v>0</v>
      </c>
      <c r="Y156" s="116">
        <f t="shared" si="47"/>
        <v>0</v>
      </c>
      <c r="Z156" s="116">
        <f t="shared" si="48"/>
        <v>0</v>
      </c>
      <c r="AA156" s="116">
        <f t="shared" si="49"/>
        <v>0</v>
      </c>
      <c r="AB156" s="116">
        <f t="shared" si="50"/>
        <v>0</v>
      </c>
      <c r="AC156" s="116">
        <f t="shared" si="51"/>
        <v>0</v>
      </c>
      <c r="AD156" s="116">
        <f t="shared" si="52"/>
        <v>0</v>
      </c>
      <c r="AE156" s="111">
        <f t="shared" si="53"/>
        <v>0</v>
      </c>
    </row>
    <row r="157" spans="1:31">
      <c r="A157" s="112" t="s">
        <v>1004</v>
      </c>
      <c r="B157" s="117" t="s">
        <v>812</v>
      </c>
      <c r="C157" s="126" t="s">
        <v>1005</v>
      </c>
      <c r="D157" s="118">
        <v>20</v>
      </c>
      <c r="E157" s="118">
        <v>30</v>
      </c>
      <c r="F157" s="118">
        <v>30</v>
      </c>
      <c r="G157" s="118">
        <v>50</v>
      </c>
      <c r="H157" s="118">
        <v>50</v>
      </c>
      <c r="I157" s="118">
        <v>50</v>
      </c>
      <c r="J157" s="118">
        <v>50</v>
      </c>
      <c r="K157" s="118">
        <v>50</v>
      </c>
      <c r="L157" s="118">
        <v>50</v>
      </c>
      <c r="M157" s="118">
        <v>50</v>
      </c>
      <c r="N157" s="119" t="s">
        <v>1006</v>
      </c>
      <c r="O157" s="309"/>
      <c r="P157" s="309"/>
      <c r="Q157" s="309"/>
      <c r="R157" s="309"/>
      <c r="S157" s="172"/>
      <c r="T157" s="172"/>
      <c r="U157" s="120">
        <f t="shared" si="43"/>
        <v>0</v>
      </c>
      <c r="V157" s="120">
        <f t="shared" si="44"/>
        <v>0</v>
      </c>
      <c r="W157" s="120">
        <f t="shared" si="45"/>
        <v>0</v>
      </c>
      <c r="X157" s="120">
        <f t="shared" si="46"/>
        <v>0</v>
      </c>
      <c r="Y157" s="120">
        <f t="shared" si="47"/>
        <v>0</v>
      </c>
      <c r="Z157" s="120">
        <f t="shared" si="48"/>
        <v>0</v>
      </c>
      <c r="AA157" s="120">
        <f t="shared" si="49"/>
        <v>0</v>
      </c>
      <c r="AB157" s="120">
        <f t="shared" si="50"/>
        <v>0</v>
      </c>
      <c r="AC157" s="120">
        <f t="shared" si="51"/>
        <v>0</v>
      </c>
      <c r="AD157" s="120">
        <f t="shared" si="52"/>
        <v>0</v>
      </c>
      <c r="AE157" s="111">
        <f t="shared" si="53"/>
        <v>0</v>
      </c>
    </row>
    <row r="158" spans="1:31">
      <c r="A158" s="112" t="s">
        <v>1007</v>
      </c>
      <c r="B158" s="117" t="s">
        <v>812</v>
      </c>
      <c r="C158" s="118">
        <v>50</v>
      </c>
      <c r="D158" s="118">
        <v>60</v>
      </c>
      <c r="E158" s="118">
        <v>100</v>
      </c>
      <c r="F158" s="118">
        <v>100</v>
      </c>
      <c r="G158" s="118">
        <v>100</v>
      </c>
      <c r="H158" s="118">
        <v>150</v>
      </c>
      <c r="I158" s="118">
        <v>150</v>
      </c>
      <c r="J158" s="118">
        <v>150</v>
      </c>
      <c r="K158" s="118">
        <v>150</v>
      </c>
      <c r="L158" s="118">
        <v>150</v>
      </c>
      <c r="M158" s="118">
        <v>150</v>
      </c>
      <c r="N158" s="119" t="s">
        <v>1008</v>
      </c>
      <c r="O158" s="309"/>
      <c r="P158" s="309"/>
      <c r="Q158" s="309"/>
      <c r="R158" s="309"/>
      <c r="S158" s="172"/>
      <c r="T158" s="171"/>
      <c r="U158" s="120">
        <f t="shared" si="43"/>
        <v>0</v>
      </c>
      <c r="V158" s="120">
        <f t="shared" si="44"/>
        <v>0</v>
      </c>
      <c r="W158" s="120">
        <f t="shared" si="45"/>
        <v>0</v>
      </c>
      <c r="X158" s="120">
        <f t="shared" si="46"/>
        <v>0</v>
      </c>
      <c r="Y158" s="120">
        <f t="shared" si="47"/>
        <v>0</v>
      </c>
      <c r="Z158" s="120">
        <f t="shared" si="48"/>
        <v>0</v>
      </c>
      <c r="AA158" s="120">
        <f t="shared" si="49"/>
        <v>0</v>
      </c>
      <c r="AB158" s="120">
        <f t="shared" si="50"/>
        <v>0</v>
      </c>
      <c r="AC158" s="120">
        <f t="shared" si="51"/>
        <v>0</v>
      </c>
      <c r="AD158" s="120">
        <f t="shared" si="52"/>
        <v>0</v>
      </c>
      <c r="AE158" s="111">
        <f t="shared" si="53"/>
        <v>0</v>
      </c>
    </row>
    <row r="159" spans="1:31">
      <c r="A159" s="112" t="s">
        <v>1007</v>
      </c>
      <c r="B159" s="113" t="s">
        <v>814</v>
      </c>
      <c r="C159" s="123" t="s">
        <v>848</v>
      </c>
      <c r="D159" s="114">
        <v>60</v>
      </c>
      <c r="E159" s="114">
        <v>100</v>
      </c>
      <c r="F159" s="114">
        <v>100</v>
      </c>
      <c r="G159" s="114">
        <v>100</v>
      </c>
      <c r="H159" s="114">
        <v>150</v>
      </c>
      <c r="I159" s="114">
        <v>150</v>
      </c>
      <c r="J159" s="114">
        <v>150</v>
      </c>
      <c r="K159" s="114">
        <v>150</v>
      </c>
      <c r="L159" s="114">
        <v>150</v>
      </c>
      <c r="M159" s="114">
        <v>150</v>
      </c>
      <c r="N159" s="115" t="s">
        <v>1008</v>
      </c>
      <c r="O159" s="308"/>
      <c r="P159" s="308"/>
      <c r="Q159" s="308"/>
      <c r="R159" s="308"/>
      <c r="S159" s="172"/>
      <c r="T159" s="172"/>
      <c r="U159" s="116">
        <f t="shared" si="43"/>
        <v>0</v>
      </c>
      <c r="V159" s="116">
        <f t="shared" si="44"/>
        <v>0</v>
      </c>
      <c r="W159" s="116">
        <f t="shared" si="45"/>
        <v>0</v>
      </c>
      <c r="X159" s="116">
        <f t="shared" si="46"/>
        <v>0</v>
      </c>
      <c r="Y159" s="116">
        <f t="shared" si="47"/>
        <v>0</v>
      </c>
      <c r="Z159" s="116">
        <f t="shared" si="48"/>
        <v>0</v>
      </c>
      <c r="AA159" s="116">
        <f t="shared" si="49"/>
        <v>0</v>
      </c>
      <c r="AB159" s="116">
        <f t="shared" si="50"/>
        <v>0</v>
      </c>
      <c r="AC159" s="116">
        <f t="shared" si="51"/>
        <v>0</v>
      </c>
      <c r="AD159" s="116">
        <f t="shared" si="52"/>
        <v>0</v>
      </c>
      <c r="AE159" s="111">
        <f t="shared" si="53"/>
        <v>0</v>
      </c>
    </row>
    <row r="160" spans="1:31">
      <c r="A160" s="112" t="s">
        <v>1009</v>
      </c>
      <c r="B160" s="117" t="s">
        <v>812</v>
      </c>
      <c r="C160" s="118">
        <v>5</v>
      </c>
      <c r="D160" s="118">
        <v>10</v>
      </c>
      <c r="E160" s="118">
        <v>20</v>
      </c>
      <c r="F160" s="118">
        <v>20</v>
      </c>
      <c r="G160" s="118">
        <v>20</v>
      </c>
      <c r="H160" s="118">
        <v>20</v>
      </c>
      <c r="I160" s="118">
        <v>20</v>
      </c>
      <c r="J160" s="118">
        <v>20</v>
      </c>
      <c r="K160" s="118">
        <v>30</v>
      </c>
      <c r="L160" s="118">
        <v>30</v>
      </c>
      <c r="M160" s="118">
        <v>30</v>
      </c>
      <c r="N160" s="119" t="s">
        <v>1010</v>
      </c>
      <c r="O160" s="309"/>
      <c r="P160" s="309"/>
      <c r="Q160" s="309"/>
      <c r="R160" s="309"/>
      <c r="S160" s="172"/>
      <c r="T160" s="171"/>
      <c r="U160" s="120">
        <f t="shared" si="43"/>
        <v>0</v>
      </c>
      <c r="V160" s="120">
        <f t="shared" si="44"/>
        <v>0</v>
      </c>
      <c r="W160" s="120">
        <f t="shared" si="45"/>
        <v>0</v>
      </c>
      <c r="X160" s="120">
        <f t="shared" si="46"/>
        <v>0</v>
      </c>
      <c r="Y160" s="120">
        <f t="shared" si="47"/>
        <v>0</v>
      </c>
      <c r="Z160" s="120">
        <f t="shared" si="48"/>
        <v>0</v>
      </c>
      <c r="AA160" s="120">
        <f t="shared" si="49"/>
        <v>0</v>
      </c>
      <c r="AB160" s="120">
        <f t="shared" si="50"/>
        <v>0</v>
      </c>
      <c r="AC160" s="120">
        <f t="shared" si="51"/>
        <v>0</v>
      </c>
      <c r="AD160" s="120">
        <f t="shared" si="52"/>
        <v>0</v>
      </c>
      <c r="AE160" s="111">
        <f t="shared" si="53"/>
        <v>0</v>
      </c>
    </row>
    <row r="161" spans="1:31">
      <c r="A161" s="112" t="s">
        <v>1011</v>
      </c>
      <c r="B161" s="117" t="s">
        <v>812</v>
      </c>
      <c r="C161" s="118">
        <v>5</v>
      </c>
      <c r="D161" s="118">
        <v>10</v>
      </c>
      <c r="E161" s="118">
        <v>20</v>
      </c>
      <c r="F161" s="118">
        <v>20</v>
      </c>
      <c r="G161" s="118">
        <v>20</v>
      </c>
      <c r="H161" s="118">
        <v>20</v>
      </c>
      <c r="I161" s="118">
        <v>20</v>
      </c>
      <c r="J161" s="118">
        <v>20</v>
      </c>
      <c r="K161" s="118">
        <v>30</v>
      </c>
      <c r="L161" s="118">
        <v>30</v>
      </c>
      <c r="M161" s="118">
        <v>30</v>
      </c>
      <c r="N161" s="119" t="s">
        <v>1012</v>
      </c>
      <c r="O161" s="309"/>
      <c r="P161" s="309"/>
      <c r="Q161" s="309"/>
      <c r="R161" s="309"/>
      <c r="S161" s="172"/>
      <c r="T161" s="172"/>
      <c r="U161" s="120">
        <f t="shared" si="43"/>
        <v>0</v>
      </c>
      <c r="V161" s="120">
        <f t="shared" si="44"/>
        <v>0</v>
      </c>
      <c r="W161" s="120">
        <f t="shared" si="45"/>
        <v>0</v>
      </c>
      <c r="X161" s="120">
        <f t="shared" si="46"/>
        <v>0</v>
      </c>
      <c r="Y161" s="120">
        <f t="shared" si="47"/>
        <v>0</v>
      </c>
      <c r="Z161" s="120">
        <f t="shared" si="48"/>
        <v>0</v>
      </c>
      <c r="AA161" s="120">
        <f t="shared" si="49"/>
        <v>0</v>
      </c>
      <c r="AB161" s="120">
        <f t="shared" si="50"/>
        <v>0</v>
      </c>
      <c r="AC161" s="120">
        <f t="shared" si="51"/>
        <v>0</v>
      </c>
      <c r="AD161" s="120">
        <f t="shared" si="52"/>
        <v>0</v>
      </c>
      <c r="AE161" s="111">
        <f t="shared" si="53"/>
        <v>0</v>
      </c>
    </row>
    <row r="162" spans="1:31">
      <c r="A162" s="112" t="s">
        <v>1013</v>
      </c>
      <c r="B162" s="117" t="s">
        <v>812</v>
      </c>
      <c r="C162" s="118">
        <v>500</v>
      </c>
      <c r="D162" s="118">
        <v>600</v>
      </c>
      <c r="E162" s="118">
        <v>1000</v>
      </c>
      <c r="F162" s="118">
        <v>1000</v>
      </c>
      <c r="G162" s="118">
        <v>1000</v>
      </c>
      <c r="H162" s="118">
        <v>1500</v>
      </c>
      <c r="I162" s="118">
        <v>1500</v>
      </c>
      <c r="J162" s="118">
        <v>1500</v>
      </c>
      <c r="K162" s="118">
        <v>1500</v>
      </c>
      <c r="L162" s="118">
        <v>1500</v>
      </c>
      <c r="M162" s="118">
        <v>1500</v>
      </c>
      <c r="N162" s="119" t="s">
        <v>914</v>
      </c>
      <c r="O162" s="309"/>
      <c r="P162" s="309"/>
      <c r="Q162" s="309"/>
      <c r="R162" s="309"/>
      <c r="S162" s="172"/>
      <c r="T162" s="171"/>
      <c r="U162" s="120">
        <f>D162*$T162*12</f>
        <v>0</v>
      </c>
      <c r="V162" s="120">
        <f t="shared" si="44"/>
        <v>0</v>
      </c>
      <c r="W162" s="120">
        <f t="shared" si="45"/>
        <v>0</v>
      </c>
      <c r="X162" s="120">
        <f t="shared" si="46"/>
        <v>0</v>
      </c>
      <c r="Y162" s="120">
        <f t="shared" si="47"/>
        <v>0</v>
      </c>
      <c r="Z162" s="120">
        <f t="shared" si="48"/>
        <v>0</v>
      </c>
      <c r="AA162" s="120">
        <f t="shared" si="49"/>
        <v>0</v>
      </c>
      <c r="AB162" s="120">
        <f t="shared" si="50"/>
        <v>0</v>
      </c>
      <c r="AC162" s="120">
        <f t="shared" si="51"/>
        <v>0</v>
      </c>
      <c r="AD162" s="120">
        <f t="shared" si="52"/>
        <v>0</v>
      </c>
      <c r="AE162" s="111">
        <f t="shared" si="53"/>
        <v>0</v>
      </c>
    </row>
    <row r="163" spans="1:31">
      <c r="A163" s="112" t="s">
        <v>1013</v>
      </c>
      <c r="B163" s="113" t="s">
        <v>814</v>
      </c>
      <c r="C163" s="114">
        <v>500</v>
      </c>
      <c r="D163" s="114">
        <v>600</v>
      </c>
      <c r="E163" s="114">
        <v>1000</v>
      </c>
      <c r="F163" s="114">
        <v>1000</v>
      </c>
      <c r="G163" s="114">
        <v>1000</v>
      </c>
      <c r="H163" s="114">
        <v>1500</v>
      </c>
      <c r="I163" s="114">
        <v>1500</v>
      </c>
      <c r="J163" s="114">
        <v>1500</v>
      </c>
      <c r="K163" s="114">
        <v>1500</v>
      </c>
      <c r="L163" s="114">
        <v>1500</v>
      </c>
      <c r="M163" s="114">
        <v>1500</v>
      </c>
      <c r="N163" s="115" t="s">
        <v>914</v>
      </c>
      <c r="O163" s="308"/>
      <c r="P163" s="308"/>
      <c r="Q163" s="308"/>
      <c r="R163" s="308"/>
      <c r="S163" s="172"/>
      <c r="T163" s="172"/>
      <c r="U163" s="116">
        <f t="shared" si="43"/>
        <v>0</v>
      </c>
      <c r="V163" s="116">
        <f t="shared" si="44"/>
        <v>0</v>
      </c>
      <c r="W163" s="116">
        <f t="shared" si="45"/>
        <v>0</v>
      </c>
      <c r="X163" s="116">
        <f t="shared" si="46"/>
        <v>0</v>
      </c>
      <c r="Y163" s="116">
        <f t="shared" si="47"/>
        <v>0</v>
      </c>
      <c r="Z163" s="116">
        <f t="shared" si="48"/>
        <v>0</v>
      </c>
      <c r="AA163" s="116">
        <f t="shared" si="49"/>
        <v>0</v>
      </c>
      <c r="AB163" s="116">
        <f t="shared" si="50"/>
        <v>0</v>
      </c>
      <c r="AC163" s="116">
        <f t="shared" si="51"/>
        <v>0</v>
      </c>
      <c r="AD163" s="116">
        <f t="shared" si="52"/>
        <v>0</v>
      </c>
      <c r="AE163" s="111">
        <f t="shared" si="53"/>
        <v>0</v>
      </c>
    </row>
    <row r="164" spans="1:31">
      <c r="A164" s="112" t="s">
        <v>785</v>
      </c>
      <c r="B164" s="117" t="s">
        <v>812</v>
      </c>
      <c r="C164" s="118">
        <v>10</v>
      </c>
      <c r="D164" s="118">
        <v>20</v>
      </c>
      <c r="E164" s="118">
        <v>30</v>
      </c>
      <c r="F164" s="118">
        <v>30</v>
      </c>
      <c r="G164" s="118">
        <v>50</v>
      </c>
      <c r="H164" s="118">
        <v>50</v>
      </c>
      <c r="I164" s="118">
        <v>50</v>
      </c>
      <c r="J164" s="118">
        <v>50</v>
      </c>
      <c r="K164" s="118">
        <v>50</v>
      </c>
      <c r="L164" s="118">
        <v>50</v>
      </c>
      <c r="M164" s="118">
        <v>50</v>
      </c>
      <c r="N164" s="119" t="s">
        <v>1014</v>
      </c>
      <c r="O164" s="309"/>
      <c r="P164" s="309"/>
      <c r="Q164" s="309"/>
      <c r="R164" s="309"/>
      <c r="S164" s="172"/>
      <c r="T164" s="171"/>
      <c r="U164" s="120">
        <f t="shared" si="43"/>
        <v>0</v>
      </c>
      <c r="V164" s="120">
        <f t="shared" si="44"/>
        <v>0</v>
      </c>
      <c r="W164" s="120">
        <f t="shared" si="45"/>
        <v>0</v>
      </c>
      <c r="X164" s="120">
        <f t="shared" si="46"/>
        <v>0</v>
      </c>
      <c r="Y164" s="120">
        <f t="shared" si="47"/>
        <v>0</v>
      </c>
      <c r="Z164" s="120">
        <f t="shared" si="48"/>
        <v>0</v>
      </c>
      <c r="AA164" s="120">
        <f t="shared" si="49"/>
        <v>0</v>
      </c>
      <c r="AB164" s="120">
        <f t="shared" si="50"/>
        <v>0</v>
      </c>
      <c r="AC164" s="120">
        <f t="shared" si="51"/>
        <v>0</v>
      </c>
      <c r="AD164" s="120">
        <f t="shared" si="52"/>
        <v>0</v>
      </c>
      <c r="AE164" s="111">
        <f t="shared" si="53"/>
        <v>0</v>
      </c>
    </row>
    <row r="165" spans="1:31">
      <c r="A165" s="112" t="s">
        <v>785</v>
      </c>
      <c r="B165" s="113" t="s">
        <v>814</v>
      </c>
      <c r="C165" s="114">
        <v>10</v>
      </c>
      <c r="D165" s="114">
        <v>20</v>
      </c>
      <c r="E165" s="114">
        <v>30</v>
      </c>
      <c r="F165" s="114">
        <v>30</v>
      </c>
      <c r="G165" s="114">
        <v>50</v>
      </c>
      <c r="H165" s="114">
        <v>50</v>
      </c>
      <c r="I165" s="114">
        <v>50</v>
      </c>
      <c r="J165" s="114">
        <v>50</v>
      </c>
      <c r="K165" s="114">
        <v>50</v>
      </c>
      <c r="L165" s="114">
        <v>50</v>
      </c>
      <c r="M165" s="114">
        <v>50</v>
      </c>
      <c r="N165" s="115" t="s">
        <v>1014</v>
      </c>
      <c r="O165" s="308"/>
      <c r="P165" s="308"/>
      <c r="Q165" s="308"/>
      <c r="R165" s="308"/>
      <c r="S165" s="172"/>
      <c r="T165" s="172"/>
      <c r="U165" s="116">
        <f t="shared" si="43"/>
        <v>0</v>
      </c>
      <c r="V165" s="116">
        <f t="shared" si="44"/>
        <v>0</v>
      </c>
      <c r="W165" s="116">
        <f t="shared" si="45"/>
        <v>0</v>
      </c>
      <c r="X165" s="116">
        <f t="shared" si="46"/>
        <v>0</v>
      </c>
      <c r="Y165" s="116">
        <f t="shared" si="47"/>
        <v>0</v>
      </c>
      <c r="Z165" s="116">
        <f t="shared" si="48"/>
        <v>0</v>
      </c>
      <c r="AA165" s="116">
        <f t="shared" si="49"/>
        <v>0</v>
      </c>
      <c r="AB165" s="116">
        <f t="shared" si="50"/>
        <v>0</v>
      </c>
      <c r="AC165" s="116">
        <f t="shared" si="51"/>
        <v>0</v>
      </c>
      <c r="AD165" s="116">
        <f t="shared" si="52"/>
        <v>0</v>
      </c>
      <c r="AE165" s="111">
        <f t="shared" si="53"/>
        <v>0</v>
      </c>
    </row>
    <row r="166" spans="1:31">
      <c r="A166" s="121" t="s">
        <v>1015</v>
      </c>
      <c r="B166" s="117" t="s">
        <v>812</v>
      </c>
      <c r="C166" s="118">
        <v>10</v>
      </c>
      <c r="D166" s="118">
        <v>20</v>
      </c>
      <c r="E166" s="118">
        <v>30</v>
      </c>
      <c r="F166" s="118">
        <v>30</v>
      </c>
      <c r="G166" s="118">
        <v>50</v>
      </c>
      <c r="H166" s="118">
        <v>50</v>
      </c>
      <c r="I166" s="118">
        <v>50</v>
      </c>
      <c r="J166" s="118">
        <v>50</v>
      </c>
      <c r="K166" s="118">
        <v>50</v>
      </c>
      <c r="L166" s="118">
        <v>50</v>
      </c>
      <c r="M166" s="118">
        <v>50</v>
      </c>
      <c r="N166" s="119" t="s">
        <v>1016</v>
      </c>
      <c r="O166" s="309"/>
      <c r="P166" s="309"/>
      <c r="Q166" s="309"/>
      <c r="R166" s="309"/>
      <c r="S166" s="172"/>
      <c r="T166" s="171"/>
      <c r="U166" s="120">
        <f t="shared" ref="U166:U179" si="54">D166*$T166*12</f>
        <v>0</v>
      </c>
      <c r="V166" s="120">
        <f t="shared" ref="V166:V179" si="55">E166*$T166*12</f>
        <v>0</v>
      </c>
      <c r="W166" s="120">
        <f t="shared" ref="W166:W179" si="56">F166*$T166*12</f>
        <v>0</v>
      </c>
      <c r="X166" s="120">
        <f t="shared" ref="X166:X179" si="57">G166*$T166*12</f>
        <v>0</v>
      </c>
      <c r="Y166" s="120">
        <f t="shared" ref="Y166:Y179" si="58">H166*$T166*12</f>
        <v>0</v>
      </c>
      <c r="Z166" s="120">
        <f t="shared" ref="Z166:Z179" si="59">I166*$T166*12</f>
        <v>0</v>
      </c>
      <c r="AA166" s="120">
        <f t="shared" ref="AA166:AA179" si="60">J166*$T166*12</f>
        <v>0</v>
      </c>
      <c r="AB166" s="120">
        <f t="shared" ref="AB166:AB179" si="61">K166*$T166*12</f>
        <v>0</v>
      </c>
      <c r="AC166" s="120">
        <f t="shared" ref="AC166:AC179" si="62">L166*$T166*12</f>
        <v>0</v>
      </c>
      <c r="AD166" s="120">
        <f t="shared" ref="AD166:AD179" si="63">M166*$T166*12</f>
        <v>0</v>
      </c>
      <c r="AE166" s="111">
        <f t="shared" si="53"/>
        <v>0</v>
      </c>
    </row>
    <row r="167" spans="1:31">
      <c r="A167" s="112" t="s">
        <v>1017</v>
      </c>
      <c r="B167" s="117" t="s">
        <v>812</v>
      </c>
      <c r="C167" s="118">
        <v>5</v>
      </c>
      <c r="D167" s="118">
        <v>10</v>
      </c>
      <c r="E167" s="118">
        <v>20</v>
      </c>
      <c r="F167" s="118">
        <v>20</v>
      </c>
      <c r="G167" s="118">
        <v>20</v>
      </c>
      <c r="H167" s="118">
        <v>20</v>
      </c>
      <c r="I167" s="118">
        <v>20</v>
      </c>
      <c r="J167" s="118">
        <v>20</v>
      </c>
      <c r="K167" s="118">
        <v>30</v>
      </c>
      <c r="L167" s="118">
        <v>30</v>
      </c>
      <c r="M167" s="118">
        <v>30</v>
      </c>
      <c r="N167" s="119" t="s">
        <v>1018</v>
      </c>
      <c r="O167" s="309"/>
      <c r="P167" s="309"/>
      <c r="Q167" s="309"/>
      <c r="R167" s="309"/>
      <c r="S167" s="172"/>
      <c r="T167" s="172"/>
      <c r="U167" s="120">
        <f t="shared" si="54"/>
        <v>0</v>
      </c>
      <c r="V167" s="120">
        <f t="shared" si="55"/>
        <v>0</v>
      </c>
      <c r="W167" s="120">
        <f t="shared" si="56"/>
        <v>0</v>
      </c>
      <c r="X167" s="120">
        <f t="shared" si="57"/>
        <v>0</v>
      </c>
      <c r="Y167" s="120">
        <f t="shared" si="58"/>
        <v>0</v>
      </c>
      <c r="Z167" s="120">
        <f t="shared" si="59"/>
        <v>0</v>
      </c>
      <c r="AA167" s="120">
        <f t="shared" si="60"/>
        <v>0</v>
      </c>
      <c r="AB167" s="120">
        <f t="shared" si="61"/>
        <v>0</v>
      </c>
      <c r="AC167" s="120">
        <f t="shared" si="62"/>
        <v>0</v>
      </c>
      <c r="AD167" s="120">
        <f t="shared" si="63"/>
        <v>0</v>
      </c>
      <c r="AE167" s="111">
        <f t="shared" si="53"/>
        <v>0</v>
      </c>
    </row>
    <row r="168" spans="1:31">
      <c r="A168" s="112" t="s">
        <v>1019</v>
      </c>
      <c r="B168" s="117" t="s">
        <v>812</v>
      </c>
      <c r="C168" s="118">
        <v>5</v>
      </c>
      <c r="D168" s="118">
        <v>10</v>
      </c>
      <c r="E168" s="118">
        <v>20</v>
      </c>
      <c r="F168" s="118">
        <v>20</v>
      </c>
      <c r="G168" s="118">
        <v>20</v>
      </c>
      <c r="H168" s="118">
        <v>20</v>
      </c>
      <c r="I168" s="118">
        <v>20</v>
      </c>
      <c r="J168" s="118">
        <v>20</v>
      </c>
      <c r="K168" s="118">
        <v>30</v>
      </c>
      <c r="L168" s="118">
        <v>30</v>
      </c>
      <c r="M168" s="118">
        <v>30</v>
      </c>
      <c r="N168" s="119" t="s">
        <v>1020</v>
      </c>
      <c r="O168" s="309"/>
      <c r="P168" s="309"/>
      <c r="Q168" s="309"/>
      <c r="R168" s="309"/>
      <c r="S168" s="172"/>
      <c r="T168" s="171"/>
      <c r="U168" s="120">
        <f t="shared" si="54"/>
        <v>0</v>
      </c>
      <c r="V168" s="120">
        <f t="shared" si="55"/>
        <v>0</v>
      </c>
      <c r="W168" s="120">
        <f t="shared" si="56"/>
        <v>0</v>
      </c>
      <c r="X168" s="120">
        <f t="shared" si="57"/>
        <v>0</v>
      </c>
      <c r="Y168" s="120">
        <f t="shared" si="58"/>
        <v>0</v>
      </c>
      <c r="Z168" s="120">
        <f t="shared" si="59"/>
        <v>0</v>
      </c>
      <c r="AA168" s="120">
        <f t="shared" si="60"/>
        <v>0</v>
      </c>
      <c r="AB168" s="120">
        <f t="shared" si="61"/>
        <v>0</v>
      </c>
      <c r="AC168" s="120">
        <f t="shared" si="62"/>
        <v>0</v>
      </c>
      <c r="AD168" s="120">
        <f t="shared" si="63"/>
        <v>0</v>
      </c>
      <c r="AE168" s="111">
        <f t="shared" si="53"/>
        <v>0</v>
      </c>
    </row>
    <row r="169" spans="1:31">
      <c r="A169" s="112" t="s">
        <v>1021</v>
      </c>
      <c r="B169" s="117" t="s">
        <v>812</v>
      </c>
      <c r="C169" s="118">
        <v>10</v>
      </c>
      <c r="D169" s="118">
        <v>20</v>
      </c>
      <c r="E169" s="118">
        <v>30</v>
      </c>
      <c r="F169" s="118">
        <v>30</v>
      </c>
      <c r="G169" s="118">
        <v>50</v>
      </c>
      <c r="H169" s="118">
        <v>50</v>
      </c>
      <c r="I169" s="118">
        <v>50</v>
      </c>
      <c r="J169" s="118">
        <v>50</v>
      </c>
      <c r="K169" s="118">
        <v>50</v>
      </c>
      <c r="L169" s="118">
        <v>50</v>
      </c>
      <c r="M169" s="118">
        <v>50</v>
      </c>
      <c r="N169" s="119" t="s">
        <v>1022</v>
      </c>
      <c r="O169" s="309"/>
      <c r="P169" s="309"/>
      <c r="Q169" s="309"/>
      <c r="R169" s="309"/>
      <c r="S169" s="172"/>
      <c r="T169" s="172"/>
      <c r="U169" s="120">
        <f t="shared" si="54"/>
        <v>0</v>
      </c>
      <c r="V169" s="120">
        <f t="shared" si="55"/>
        <v>0</v>
      </c>
      <c r="W169" s="120">
        <f t="shared" si="56"/>
        <v>0</v>
      </c>
      <c r="X169" s="120">
        <f t="shared" si="57"/>
        <v>0</v>
      </c>
      <c r="Y169" s="120">
        <f t="shared" si="58"/>
        <v>0</v>
      </c>
      <c r="Z169" s="120">
        <f t="shared" si="59"/>
        <v>0</v>
      </c>
      <c r="AA169" s="120">
        <f t="shared" si="60"/>
        <v>0</v>
      </c>
      <c r="AB169" s="120">
        <f t="shared" si="61"/>
        <v>0</v>
      </c>
      <c r="AC169" s="120">
        <f t="shared" si="62"/>
        <v>0</v>
      </c>
      <c r="AD169" s="120">
        <f t="shared" si="63"/>
        <v>0</v>
      </c>
      <c r="AE169" s="111">
        <f t="shared" si="53"/>
        <v>0</v>
      </c>
    </row>
    <row r="170" spans="1:31">
      <c r="A170" s="112" t="s">
        <v>1021</v>
      </c>
      <c r="B170" s="113" t="s">
        <v>814</v>
      </c>
      <c r="C170" s="114">
        <v>5</v>
      </c>
      <c r="D170" s="114">
        <v>20</v>
      </c>
      <c r="E170" s="114">
        <v>30</v>
      </c>
      <c r="F170" s="114">
        <v>30</v>
      </c>
      <c r="G170" s="114">
        <v>50</v>
      </c>
      <c r="H170" s="114">
        <v>50</v>
      </c>
      <c r="I170" s="114">
        <v>50</v>
      </c>
      <c r="J170" s="114">
        <v>50</v>
      </c>
      <c r="K170" s="114">
        <v>50</v>
      </c>
      <c r="L170" s="114">
        <v>50</v>
      </c>
      <c r="M170" s="114">
        <v>50</v>
      </c>
      <c r="N170" s="115" t="s">
        <v>1022</v>
      </c>
      <c r="O170" s="308"/>
      <c r="P170" s="308"/>
      <c r="Q170" s="308"/>
      <c r="R170" s="308"/>
      <c r="S170" s="172"/>
      <c r="T170" s="171"/>
      <c r="U170" s="116">
        <f t="shared" si="54"/>
        <v>0</v>
      </c>
      <c r="V170" s="116">
        <f t="shared" si="55"/>
        <v>0</v>
      </c>
      <c r="W170" s="116">
        <f t="shared" si="56"/>
        <v>0</v>
      </c>
      <c r="X170" s="116">
        <f t="shared" si="57"/>
        <v>0</v>
      </c>
      <c r="Y170" s="116">
        <f t="shared" si="58"/>
        <v>0</v>
      </c>
      <c r="Z170" s="116">
        <f t="shared" si="59"/>
        <v>0</v>
      </c>
      <c r="AA170" s="116">
        <f t="shared" si="60"/>
        <v>0</v>
      </c>
      <c r="AB170" s="116">
        <f t="shared" si="61"/>
        <v>0</v>
      </c>
      <c r="AC170" s="116">
        <f t="shared" si="62"/>
        <v>0</v>
      </c>
      <c r="AD170" s="116">
        <f t="shared" si="63"/>
        <v>0</v>
      </c>
      <c r="AE170" s="111">
        <f t="shared" si="53"/>
        <v>0</v>
      </c>
    </row>
    <row r="171" spans="1:31">
      <c r="A171" s="112" t="s">
        <v>1023</v>
      </c>
      <c r="B171" s="117" t="s">
        <v>812</v>
      </c>
      <c r="C171" s="118">
        <v>10</v>
      </c>
      <c r="D171" s="118">
        <v>20</v>
      </c>
      <c r="E171" s="118">
        <v>30</v>
      </c>
      <c r="F171" s="118">
        <v>30</v>
      </c>
      <c r="G171" s="118">
        <v>50</v>
      </c>
      <c r="H171" s="118">
        <v>50</v>
      </c>
      <c r="I171" s="118">
        <v>50</v>
      </c>
      <c r="J171" s="118">
        <v>50</v>
      </c>
      <c r="K171" s="118">
        <v>50</v>
      </c>
      <c r="L171" s="118">
        <v>50</v>
      </c>
      <c r="M171" s="118">
        <v>50</v>
      </c>
      <c r="N171" s="119" t="s">
        <v>1024</v>
      </c>
      <c r="O171" s="309"/>
      <c r="P171" s="309"/>
      <c r="Q171" s="309"/>
      <c r="R171" s="309"/>
      <c r="S171" s="172"/>
      <c r="T171" s="172"/>
      <c r="U171" s="120">
        <f t="shared" si="54"/>
        <v>0</v>
      </c>
      <c r="V171" s="120">
        <f t="shared" si="55"/>
        <v>0</v>
      </c>
      <c r="W171" s="120">
        <f t="shared" si="56"/>
        <v>0</v>
      </c>
      <c r="X171" s="120">
        <f t="shared" si="57"/>
        <v>0</v>
      </c>
      <c r="Y171" s="120">
        <f t="shared" si="58"/>
        <v>0</v>
      </c>
      <c r="Z171" s="120">
        <f t="shared" si="59"/>
        <v>0</v>
      </c>
      <c r="AA171" s="120">
        <f t="shared" si="60"/>
        <v>0</v>
      </c>
      <c r="AB171" s="120">
        <f t="shared" si="61"/>
        <v>0</v>
      </c>
      <c r="AC171" s="120">
        <f t="shared" si="62"/>
        <v>0</v>
      </c>
      <c r="AD171" s="120">
        <f t="shared" si="63"/>
        <v>0</v>
      </c>
      <c r="AE171" s="111">
        <f t="shared" si="53"/>
        <v>0</v>
      </c>
    </row>
    <row r="172" spans="1:31">
      <c r="A172" s="112" t="s">
        <v>1023</v>
      </c>
      <c r="B172" s="113" t="s">
        <v>814</v>
      </c>
      <c r="C172" s="114">
        <v>10</v>
      </c>
      <c r="D172" s="114">
        <v>20</v>
      </c>
      <c r="E172" s="114">
        <v>30</v>
      </c>
      <c r="F172" s="114">
        <v>30</v>
      </c>
      <c r="G172" s="114">
        <v>50</v>
      </c>
      <c r="H172" s="114">
        <v>50</v>
      </c>
      <c r="I172" s="114">
        <v>50</v>
      </c>
      <c r="J172" s="114">
        <v>50</v>
      </c>
      <c r="K172" s="114">
        <v>50</v>
      </c>
      <c r="L172" s="114">
        <v>50</v>
      </c>
      <c r="M172" s="114">
        <v>50</v>
      </c>
      <c r="N172" s="115" t="s">
        <v>1024</v>
      </c>
      <c r="O172" s="308"/>
      <c r="P172" s="308"/>
      <c r="Q172" s="308"/>
      <c r="R172" s="308"/>
      <c r="S172" s="172"/>
      <c r="T172" s="171"/>
      <c r="U172" s="116">
        <f t="shared" si="54"/>
        <v>0</v>
      </c>
      <c r="V172" s="116">
        <f t="shared" si="55"/>
        <v>0</v>
      </c>
      <c r="W172" s="116">
        <f t="shared" si="56"/>
        <v>0</v>
      </c>
      <c r="X172" s="116">
        <f t="shared" si="57"/>
        <v>0</v>
      </c>
      <c r="Y172" s="116">
        <f t="shared" si="58"/>
        <v>0</v>
      </c>
      <c r="Z172" s="116">
        <f t="shared" si="59"/>
        <v>0</v>
      </c>
      <c r="AA172" s="116">
        <f t="shared" si="60"/>
        <v>0</v>
      </c>
      <c r="AB172" s="116">
        <f t="shared" si="61"/>
        <v>0</v>
      </c>
      <c r="AC172" s="116">
        <f t="shared" si="62"/>
        <v>0</v>
      </c>
      <c r="AD172" s="116">
        <f t="shared" si="63"/>
        <v>0</v>
      </c>
      <c r="AE172" s="111">
        <f t="shared" si="53"/>
        <v>0</v>
      </c>
    </row>
    <row r="173" spans="1:31">
      <c r="A173" s="112" t="s">
        <v>1025</v>
      </c>
      <c r="B173" s="117" t="s">
        <v>812</v>
      </c>
      <c r="C173" s="118">
        <v>5</v>
      </c>
      <c r="D173" s="118">
        <v>10</v>
      </c>
      <c r="E173" s="118">
        <v>20</v>
      </c>
      <c r="F173" s="118">
        <v>20</v>
      </c>
      <c r="G173" s="118">
        <v>20</v>
      </c>
      <c r="H173" s="118">
        <v>20</v>
      </c>
      <c r="I173" s="118">
        <v>20</v>
      </c>
      <c r="J173" s="118">
        <v>20</v>
      </c>
      <c r="K173" s="118">
        <v>30</v>
      </c>
      <c r="L173" s="118">
        <v>30</v>
      </c>
      <c r="M173" s="118">
        <v>30</v>
      </c>
      <c r="N173" s="119" t="s">
        <v>1026</v>
      </c>
      <c r="O173" s="309"/>
      <c r="P173" s="309"/>
      <c r="Q173" s="309"/>
      <c r="R173" s="309"/>
      <c r="S173" s="172"/>
      <c r="T173" s="172"/>
      <c r="U173" s="120">
        <f t="shared" si="54"/>
        <v>0</v>
      </c>
      <c r="V173" s="120">
        <f t="shared" si="55"/>
        <v>0</v>
      </c>
      <c r="W173" s="120">
        <f t="shared" si="56"/>
        <v>0</v>
      </c>
      <c r="X173" s="120">
        <f t="shared" si="57"/>
        <v>0</v>
      </c>
      <c r="Y173" s="120">
        <f t="shared" si="58"/>
        <v>0</v>
      </c>
      <c r="Z173" s="120">
        <f t="shared" si="59"/>
        <v>0</v>
      </c>
      <c r="AA173" s="120">
        <f t="shared" si="60"/>
        <v>0</v>
      </c>
      <c r="AB173" s="120">
        <f t="shared" si="61"/>
        <v>0</v>
      </c>
      <c r="AC173" s="120">
        <f t="shared" si="62"/>
        <v>0</v>
      </c>
      <c r="AD173" s="120">
        <f t="shared" si="63"/>
        <v>0</v>
      </c>
      <c r="AE173" s="111">
        <f t="shared" si="53"/>
        <v>0</v>
      </c>
    </row>
    <row r="174" spans="1:31">
      <c r="A174" s="112" t="s">
        <v>1025</v>
      </c>
      <c r="B174" s="113" t="s">
        <v>814</v>
      </c>
      <c r="C174" s="114">
        <v>5</v>
      </c>
      <c r="D174" s="114">
        <v>10</v>
      </c>
      <c r="E174" s="114">
        <v>20</v>
      </c>
      <c r="F174" s="114">
        <v>20</v>
      </c>
      <c r="G174" s="114">
        <v>20</v>
      </c>
      <c r="H174" s="114">
        <v>20</v>
      </c>
      <c r="I174" s="114">
        <v>20</v>
      </c>
      <c r="J174" s="114">
        <v>20</v>
      </c>
      <c r="K174" s="114">
        <v>30</v>
      </c>
      <c r="L174" s="114">
        <v>30</v>
      </c>
      <c r="M174" s="114">
        <v>30</v>
      </c>
      <c r="N174" s="115" t="s">
        <v>1026</v>
      </c>
      <c r="O174" s="308"/>
      <c r="P174" s="308"/>
      <c r="Q174" s="308"/>
      <c r="R174" s="308"/>
      <c r="S174" s="172"/>
      <c r="T174" s="171"/>
      <c r="U174" s="116">
        <f t="shared" si="54"/>
        <v>0</v>
      </c>
      <c r="V174" s="116">
        <f t="shared" si="55"/>
        <v>0</v>
      </c>
      <c r="W174" s="116">
        <f t="shared" si="56"/>
        <v>0</v>
      </c>
      <c r="X174" s="116">
        <f t="shared" si="57"/>
        <v>0</v>
      </c>
      <c r="Y174" s="116">
        <f t="shared" si="58"/>
        <v>0</v>
      </c>
      <c r="Z174" s="116">
        <f t="shared" si="59"/>
        <v>0</v>
      </c>
      <c r="AA174" s="116">
        <f t="shared" si="60"/>
        <v>0</v>
      </c>
      <c r="AB174" s="116">
        <f t="shared" si="61"/>
        <v>0</v>
      </c>
      <c r="AC174" s="116">
        <f t="shared" si="62"/>
        <v>0</v>
      </c>
      <c r="AD174" s="116">
        <f t="shared" si="63"/>
        <v>0</v>
      </c>
      <c r="AE174" s="111">
        <f t="shared" si="53"/>
        <v>0</v>
      </c>
    </row>
    <row r="175" spans="1:31">
      <c r="A175" s="112" t="s">
        <v>1027</v>
      </c>
      <c r="B175" s="117" t="s">
        <v>812</v>
      </c>
      <c r="C175" s="118">
        <v>5</v>
      </c>
      <c r="D175" s="118">
        <v>10</v>
      </c>
      <c r="E175" s="118">
        <v>20</v>
      </c>
      <c r="F175" s="118">
        <v>20</v>
      </c>
      <c r="G175" s="118">
        <v>20</v>
      </c>
      <c r="H175" s="118">
        <v>20</v>
      </c>
      <c r="I175" s="118">
        <v>20</v>
      </c>
      <c r="J175" s="118">
        <v>20</v>
      </c>
      <c r="K175" s="118">
        <v>30</v>
      </c>
      <c r="L175" s="118">
        <v>30</v>
      </c>
      <c r="M175" s="118">
        <v>30</v>
      </c>
      <c r="N175" s="119" t="s">
        <v>1028</v>
      </c>
      <c r="O175" s="309"/>
      <c r="P175" s="309"/>
      <c r="Q175" s="309"/>
      <c r="R175" s="309"/>
      <c r="S175" s="172"/>
      <c r="T175" s="172"/>
      <c r="U175" s="120">
        <f t="shared" si="54"/>
        <v>0</v>
      </c>
      <c r="V175" s="120">
        <f t="shared" si="55"/>
        <v>0</v>
      </c>
      <c r="W175" s="120">
        <f t="shared" si="56"/>
        <v>0</v>
      </c>
      <c r="X175" s="120">
        <f t="shared" si="57"/>
        <v>0</v>
      </c>
      <c r="Y175" s="120">
        <f t="shared" si="58"/>
        <v>0</v>
      </c>
      <c r="Z175" s="120">
        <f t="shared" si="59"/>
        <v>0</v>
      </c>
      <c r="AA175" s="120">
        <f t="shared" si="60"/>
        <v>0</v>
      </c>
      <c r="AB175" s="120">
        <f t="shared" si="61"/>
        <v>0</v>
      </c>
      <c r="AC175" s="120">
        <f t="shared" si="62"/>
        <v>0</v>
      </c>
      <c r="AD175" s="120">
        <f t="shared" si="63"/>
        <v>0</v>
      </c>
      <c r="AE175" s="111">
        <f t="shared" si="53"/>
        <v>0</v>
      </c>
    </row>
    <row r="176" spans="1:31">
      <c r="A176" s="112" t="s">
        <v>1027</v>
      </c>
      <c r="B176" s="113" t="s">
        <v>814</v>
      </c>
      <c r="C176" s="114">
        <v>5</v>
      </c>
      <c r="D176" s="114">
        <v>10</v>
      </c>
      <c r="E176" s="114">
        <v>20</v>
      </c>
      <c r="F176" s="114">
        <v>20</v>
      </c>
      <c r="G176" s="114">
        <v>20</v>
      </c>
      <c r="H176" s="114">
        <v>20</v>
      </c>
      <c r="I176" s="114">
        <v>20</v>
      </c>
      <c r="J176" s="114">
        <v>20</v>
      </c>
      <c r="K176" s="114">
        <v>30</v>
      </c>
      <c r="L176" s="114">
        <v>30</v>
      </c>
      <c r="M176" s="114">
        <v>30</v>
      </c>
      <c r="N176" s="115" t="s">
        <v>1028</v>
      </c>
      <c r="O176" s="308"/>
      <c r="P176" s="308"/>
      <c r="Q176" s="308"/>
      <c r="R176" s="308"/>
      <c r="S176" s="172"/>
      <c r="T176" s="171"/>
      <c r="U176" s="116">
        <f t="shared" si="54"/>
        <v>0</v>
      </c>
      <c r="V176" s="116">
        <f t="shared" si="55"/>
        <v>0</v>
      </c>
      <c r="W176" s="116">
        <f t="shared" si="56"/>
        <v>0</v>
      </c>
      <c r="X176" s="116">
        <f t="shared" si="57"/>
        <v>0</v>
      </c>
      <c r="Y176" s="116">
        <f t="shared" si="58"/>
        <v>0</v>
      </c>
      <c r="Z176" s="116">
        <f t="shared" si="59"/>
        <v>0</v>
      </c>
      <c r="AA176" s="116">
        <f t="shared" si="60"/>
        <v>0</v>
      </c>
      <c r="AB176" s="116">
        <f t="shared" si="61"/>
        <v>0</v>
      </c>
      <c r="AC176" s="116">
        <f t="shared" si="62"/>
        <v>0</v>
      </c>
      <c r="AD176" s="116">
        <f t="shared" si="63"/>
        <v>0</v>
      </c>
      <c r="AE176" s="111">
        <f t="shared" si="53"/>
        <v>0</v>
      </c>
    </row>
    <row r="177" spans="1:31">
      <c r="A177" s="112" t="s">
        <v>1029</v>
      </c>
      <c r="B177" s="117" t="s">
        <v>812</v>
      </c>
      <c r="C177" s="118">
        <v>10</v>
      </c>
      <c r="D177" s="118">
        <v>20</v>
      </c>
      <c r="E177" s="118">
        <v>30</v>
      </c>
      <c r="F177" s="118">
        <v>30</v>
      </c>
      <c r="G177" s="118">
        <v>50</v>
      </c>
      <c r="H177" s="118">
        <v>50</v>
      </c>
      <c r="I177" s="118">
        <v>50</v>
      </c>
      <c r="J177" s="118">
        <v>50</v>
      </c>
      <c r="K177" s="118">
        <v>50</v>
      </c>
      <c r="L177" s="118">
        <v>50</v>
      </c>
      <c r="M177" s="118">
        <v>50</v>
      </c>
      <c r="N177" s="119" t="s">
        <v>1030</v>
      </c>
      <c r="O177" s="309"/>
      <c r="P177" s="309"/>
      <c r="Q177" s="309"/>
      <c r="R177" s="309"/>
      <c r="S177" s="172"/>
      <c r="T177" s="172"/>
      <c r="U177" s="120">
        <f t="shared" si="54"/>
        <v>0</v>
      </c>
      <c r="V177" s="120">
        <f t="shared" si="55"/>
        <v>0</v>
      </c>
      <c r="W177" s="120">
        <f t="shared" si="56"/>
        <v>0</v>
      </c>
      <c r="X177" s="120">
        <f t="shared" si="57"/>
        <v>0</v>
      </c>
      <c r="Y177" s="120">
        <f t="shared" si="58"/>
        <v>0</v>
      </c>
      <c r="Z177" s="120">
        <f t="shared" si="59"/>
        <v>0</v>
      </c>
      <c r="AA177" s="120">
        <f t="shared" si="60"/>
        <v>0</v>
      </c>
      <c r="AB177" s="120">
        <f t="shared" si="61"/>
        <v>0</v>
      </c>
      <c r="AC177" s="120">
        <f t="shared" si="62"/>
        <v>0</v>
      </c>
      <c r="AD177" s="120">
        <f t="shared" si="63"/>
        <v>0</v>
      </c>
      <c r="AE177" s="111">
        <f t="shared" si="53"/>
        <v>0</v>
      </c>
    </row>
    <row r="178" spans="1:31">
      <c r="A178" s="112" t="s">
        <v>1029</v>
      </c>
      <c r="B178" s="113" t="s">
        <v>814</v>
      </c>
      <c r="C178" s="114">
        <v>5</v>
      </c>
      <c r="D178" s="114">
        <v>20</v>
      </c>
      <c r="E178" s="114">
        <v>30</v>
      </c>
      <c r="F178" s="114">
        <v>30</v>
      </c>
      <c r="G178" s="114">
        <v>50</v>
      </c>
      <c r="H178" s="114">
        <v>50</v>
      </c>
      <c r="I178" s="114">
        <v>50</v>
      </c>
      <c r="J178" s="114">
        <v>50</v>
      </c>
      <c r="K178" s="114">
        <v>50</v>
      </c>
      <c r="L178" s="114">
        <v>50</v>
      </c>
      <c r="M178" s="114">
        <v>50</v>
      </c>
      <c r="N178" s="115" t="s">
        <v>1030</v>
      </c>
      <c r="O178" s="308"/>
      <c r="P178" s="308"/>
      <c r="Q178" s="308"/>
      <c r="R178" s="308"/>
      <c r="S178" s="172"/>
      <c r="T178" s="171"/>
      <c r="U178" s="116">
        <f t="shared" si="54"/>
        <v>0</v>
      </c>
      <c r="V178" s="116">
        <f t="shared" si="55"/>
        <v>0</v>
      </c>
      <c r="W178" s="116">
        <f t="shared" si="56"/>
        <v>0</v>
      </c>
      <c r="X178" s="116">
        <f t="shared" si="57"/>
        <v>0</v>
      </c>
      <c r="Y178" s="116">
        <f t="shared" si="58"/>
        <v>0</v>
      </c>
      <c r="Z178" s="116">
        <f t="shared" si="59"/>
        <v>0</v>
      </c>
      <c r="AA178" s="116">
        <f t="shared" si="60"/>
        <v>0</v>
      </c>
      <c r="AB178" s="116">
        <f t="shared" si="61"/>
        <v>0</v>
      </c>
      <c r="AC178" s="116">
        <f t="shared" si="62"/>
        <v>0</v>
      </c>
      <c r="AD178" s="116">
        <f t="shared" si="63"/>
        <v>0</v>
      </c>
      <c r="AE178" s="111">
        <f t="shared" si="53"/>
        <v>0</v>
      </c>
    </row>
    <row r="179" spans="1:31">
      <c r="A179" s="112" t="s">
        <v>1031</v>
      </c>
      <c r="B179" s="117" t="s">
        <v>812</v>
      </c>
      <c r="C179" s="118">
        <v>10</v>
      </c>
      <c r="D179" s="118">
        <v>20</v>
      </c>
      <c r="E179" s="118">
        <v>30</v>
      </c>
      <c r="F179" s="118">
        <v>30</v>
      </c>
      <c r="G179" s="118">
        <v>50</v>
      </c>
      <c r="H179" s="118">
        <v>50</v>
      </c>
      <c r="I179" s="118">
        <v>50</v>
      </c>
      <c r="J179" s="118">
        <v>50</v>
      </c>
      <c r="K179" s="118">
        <v>50</v>
      </c>
      <c r="L179" s="118">
        <v>50</v>
      </c>
      <c r="M179" s="118">
        <v>50</v>
      </c>
      <c r="N179" s="119" t="s">
        <v>1032</v>
      </c>
      <c r="O179" s="309"/>
      <c r="P179" s="309"/>
      <c r="Q179" s="309"/>
      <c r="R179" s="309"/>
      <c r="S179" s="172"/>
      <c r="T179" s="172"/>
      <c r="U179" s="120">
        <f t="shared" si="54"/>
        <v>0</v>
      </c>
      <c r="V179" s="120">
        <f t="shared" si="55"/>
        <v>0</v>
      </c>
      <c r="W179" s="120">
        <f t="shared" si="56"/>
        <v>0</v>
      </c>
      <c r="X179" s="120">
        <f t="shared" si="57"/>
        <v>0</v>
      </c>
      <c r="Y179" s="120">
        <f t="shared" si="58"/>
        <v>0</v>
      </c>
      <c r="Z179" s="120">
        <f t="shared" si="59"/>
        <v>0</v>
      </c>
      <c r="AA179" s="120">
        <f t="shared" si="60"/>
        <v>0</v>
      </c>
      <c r="AB179" s="120">
        <f t="shared" si="61"/>
        <v>0</v>
      </c>
      <c r="AC179" s="120">
        <f t="shared" si="62"/>
        <v>0</v>
      </c>
      <c r="AD179" s="120">
        <f t="shared" si="63"/>
        <v>0</v>
      </c>
      <c r="AE179" s="111">
        <f t="shared" si="53"/>
        <v>0</v>
      </c>
    </row>
    <row r="180" spans="1:31" ht="14.45" customHeight="1" thickBot="1">
      <c r="A180" s="2" t="s">
        <v>1033</v>
      </c>
      <c r="B180" s="94"/>
      <c r="C180" s="94"/>
      <c r="D180" s="94"/>
      <c r="N180" s="3"/>
      <c r="O180" s="127"/>
      <c r="S180" s="128">
        <f>SUM(S10:S179)</f>
        <v>0</v>
      </c>
      <c r="T180" s="128">
        <f>SUM(T10:T179)</f>
        <v>0</v>
      </c>
      <c r="U180" s="129">
        <f t="shared" ref="U180:AD180" si="64">SUM(U10:U179)</f>
        <v>0</v>
      </c>
      <c r="V180" s="130">
        <f t="shared" si="64"/>
        <v>0</v>
      </c>
      <c r="W180" s="130">
        <f t="shared" si="64"/>
        <v>0</v>
      </c>
      <c r="X180" s="130">
        <f t="shared" si="64"/>
        <v>0</v>
      </c>
      <c r="Y180" s="130">
        <f t="shared" si="64"/>
        <v>0</v>
      </c>
      <c r="Z180" s="130">
        <f t="shared" si="64"/>
        <v>0</v>
      </c>
      <c r="AA180" s="130">
        <f t="shared" si="64"/>
        <v>0</v>
      </c>
      <c r="AB180" s="130">
        <f t="shared" si="64"/>
        <v>0</v>
      </c>
      <c r="AC180" s="130">
        <f t="shared" si="64"/>
        <v>0</v>
      </c>
      <c r="AD180" s="130">
        <f t="shared" si="64"/>
        <v>0</v>
      </c>
      <c r="AE180" s="111">
        <f t="shared" si="53"/>
        <v>0</v>
      </c>
    </row>
    <row r="181" spans="1:31" ht="14.45" customHeight="1" thickTop="1" thickBot="1">
      <c r="A181" s="62"/>
      <c r="B181" s="94"/>
      <c r="C181" s="94"/>
      <c r="D181" s="94"/>
      <c r="N181" s="3"/>
      <c r="O181" s="73"/>
      <c r="P181" s="73"/>
      <c r="Q181" s="73"/>
      <c r="R181" s="73"/>
      <c r="S181" s="73" t="s">
        <v>1034</v>
      </c>
      <c r="T181" s="73"/>
      <c r="U181" s="73" t="s">
        <v>1034</v>
      </c>
      <c r="V181" s="73" t="s">
        <v>1035</v>
      </c>
      <c r="W181" s="73" t="s">
        <v>1036</v>
      </c>
      <c r="X181" s="73" t="s">
        <v>1037</v>
      </c>
      <c r="Y181" s="73" t="s">
        <v>1038</v>
      </c>
      <c r="Z181" s="73" t="s">
        <v>1039</v>
      </c>
      <c r="AA181" s="73" t="s">
        <v>1040</v>
      </c>
      <c r="AB181" s="73" t="s">
        <v>1041</v>
      </c>
      <c r="AC181" s="73" t="s">
        <v>1042</v>
      </c>
      <c r="AD181" s="73" t="s">
        <v>1043</v>
      </c>
      <c r="AE181" s="111"/>
    </row>
    <row r="182" spans="1:31" ht="27" customHeight="1" thickBot="1">
      <c r="A182" s="131" t="s">
        <v>1381</v>
      </c>
      <c r="B182" s="132"/>
      <c r="C182" s="133"/>
      <c r="D182" s="133"/>
      <c r="E182" s="133"/>
      <c r="F182" s="133"/>
      <c r="G182" s="133"/>
      <c r="H182" s="133"/>
      <c r="I182" s="133"/>
      <c r="J182" s="133"/>
      <c r="K182" s="133"/>
      <c r="L182" s="133"/>
      <c r="M182" s="133"/>
      <c r="N182" s="134"/>
      <c r="O182" s="135"/>
      <c r="P182" s="135"/>
      <c r="Q182" s="135"/>
      <c r="R182" s="135"/>
      <c r="S182" s="135"/>
      <c r="T182" s="135"/>
      <c r="U182" s="135"/>
      <c r="V182" s="135"/>
      <c r="W182" s="135"/>
      <c r="X182" s="135"/>
      <c r="Y182" s="135"/>
      <c r="Z182" s="135"/>
      <c r="AA182" s="135"/>
      <c r="AB182" s="135"/>
      <c r="AC182" s="135"/>
      <c r="AD182" s="135"/>
      <c r="AE182" s="111"/>
    </row>
    <row r="183" spans="1:31" ht="28.5" customHeight="1">
      <c r="A183" s="136" t="s">
        <v>1044</v>
      </c>
      <c r="B183" s="137" t="s">
        <v>1045</v>
      </c>
      <c r="C183" s="138">
        <v>30</v>
      </c>
      <c r="D183" s="139">
        <v>40</v>
      </c>
      <c r="E183" s="138">
        <v>50</v>
      </c>
      <c r="F183" s="138">
        <v>100</v>
      </c>
      <c r="G183" s="138">
        <v>100</v>
      </c>
      <c r="H183" s="138">
        <v>100</v>
      </c>
      <c r="I183" s="138">
        <v>100</v>
      </c>
      <c r="J183" s="138">
        <v>100</v>
      </c>
      <c r="K183" s="138">
        <v>100</v>
      </c>
      <c r="L183" s="138">
        <v>100</v>
      </c>
      <c r="M183" s="138">
        <v>100</v>
      </c>
      <c r="N183" s="119" t="s">
        <v>850</v>
      </c>
      <c r="O183" s="310"/>
      <c r="P183" s="311"/>
      <c r="Q183" s="311"/>
      <c r="R183" s="311"/>
      <c r="S183" s="173"/>
      <c r="T183" s="173"/>
      <c r="U183" s="120">
        <f t="shared" ref="U183:U185" si="65">D183*$T183*12</f>
        <v>0</v>
      </c>
      <c r="V183" s="120">
        <f t="shared" ref="V183:V185" si="66">E183*$T183*12</f>
        <v>0</v>
      </c>
      <c r="W183" s="120">
        <f t="shared" ref="W183:W185" si="67">F183*$T183*12</f>
        <v>0</v>
      </c>
      <c r="X183" s="120">
        <f t="shared" ref="X183:X185" si="68">G183*$T183*12</f>
        <v>0</v>
      </c>
      <c r="Y183" s="120">
        <f t="shared" ref="Y183:Y185" si="69">H183*$T183*12</f>
        <v>0</v>
      </c>
      <c r="Z183" s="120">
        <f t="shared" ref="Z183:Z185" si="70">I183*$T183*12</f>
        <v>0</v>
      </c>
      <c r="AA183" s="120">
        <f t="shared" ref="AA183:AA185" si="71">J183*$T183*12</f>
        <v>0</v>
      </c>
      <c r="AB183" s="120">
        <f t="shared" ref="AB183:AB185" si="72">K183*$T183*12</f>
        <v>0</v>
      </c>
      <c r="AC183" s="120">
        <f t="shared" ref="AC183:AC185" si="73">L183*$T183*12</f>
        <v>0</v>
      </c>
      <c r="AD183" s="120">
        <f t="shared" ref="AD183:AD185" si="74">M183*$T183*12</f>
        <v>0</v>
      </c>
      <c r="AE183" s="111">
        <f t="shared" si="53"/>
        <v>0</v>
      </c>
    </row>
    <row r="184" spans="1:31">
      <c r="A184" s="140" t="s">
        <v>1046</v>
      </c>
      <c r="B184" s="141" t="s">
        <v>1045</v>
      </c>
      <c r="C184" s="142">
        <v>1000</v>
      </c>
      <c r="D184" s="143">
        <v>1000</v>
      </c>
      <c r="E184" s="142">
        <v>1500</v>
      </c>
      <c r="F184" s="142">
        <v>1500</v>
      </c>
      <c r="G184" s="142">
        <v>2000</v>
      </c>
      <c r="H184" s="142">
        <v>2000</v>
      </c>
      <c r="I184" s="142">
        <v>2000</v>
      </c>
      <c r="J184" s="142">
        <v>2000</v>
      </c>
      <c r="K184" s="142">
        <v>4000</v>
      </c>
      <c r="L184" s="142">
        <v>4000</v>
      </c>
      <c r="M184" s="142">
        <v>4000</v>
      </c>
      <c r="N184" s="3"/>
      <c r="O184" s="310"/>
      <c r="P184" s="311"/>
      <c r="Q184" s="311"/>
      <c r="R184" s="311"/>
      <c r="S184" s="173"/>
      <c r="T184" s="173"/>
      <c r="U184" s="120">
        <f>D184*$T184*12</f>
        <v>0</v>
      </c>
      <c r="V184" s="120">
        <f t="shared" si="66"/>
        <v>0</v>
      </c>
      <c r="W184" s="120">
        <f t="shared" si="67"/>
        <v>0</v>
      </c>
      <c r="X184" s="120">
        <f t="shared" si="68"/>
        <v>0</v>
      </c>
      <c r="Y184" s="120">
        <f t="shared" si="69"/>
        <v>0</v>
      </c>
      <c r="Z184" s="120">
        <f t="shared" si="70"/>
        <v>0</v>
      </c>
      <c r="AA184" s="120">
        <f t="shared" si="71"/>
        <v>0</v>
      </c>
      <c r="AB184" s="120">
        <f t="shared" si="72"/>
        <v>0</v>
      </c>
      <c r="AC184" s="120">
        <f t="shared" si="73"/>
        <v>0</v>
      </c>
      <c r="AD184" s="120">
        <f t="shared" si="74"/>
        <v>0</v>
      </c>
      <c r="AE184" s="111">
        <f>SUM(U184:AD184)</f>
        <v>0</v>
      </c>
    </row>
    <row r="185" spans="1:31" ht="16.5" customHeight="1" thickBot="1">
      <c r="A185" s="144" t="s">
        <v>1047</v>
      </c>
      <c r="B185" s="145" t="s">
        <v>1045</v>
      </c>
      <c r="C185" s="146">
        <v>100</v>
      </c>
      <c r="D185" s="147">
        <v>100</v>
      </c>
      <c r="E185" s="146">
        <v>150</v>
      </c>
      <c r="F185" s="146">
        <v>150</v>
      </c>
      <c r="G185" s="146">
        <v>200</v>
      </c>
      <c r="H185" s="146">
        <v>200</v>
      </c>
      <c r="I185" s="146">
        <v>200</v>
      </c>
      <c r="J185" s="146">
        <v>200</v>
      </c>
      <c r="K185" s="146">
        <v>500</v>
      </c>
      <c r="L185" s="146">
        <v>500</v>
      </c>
      <c r="M185" s="146">
        <v>500</v>
      </c>
      <c r="N185" s="119" t="s">
        <v>958</v>
      </c>
      <c r="O185" s="312"/>
      <c r="P185" s="313"/>
      <c r="Q185" s="313"/>
      <c r="R185" s="313"/>
      <c r="S185" s="174"/>
      <c r="T185" s="174"/>
      <c r="U185" s="120">
        <f t="shared" si="65"/>
        <v>0</v>
      </c>
      <c r="V185" s="120">
        <f t="shared" si="66"/>
        <v>0</v>
      </c>
      <c r="W185" s="120">
        <f t="shared" si="67"/>
        <v>0</v>
      </c>
      <c r="X185" s="120">
        <f t="shared" si="68"/>
        <v>0</v>
      </c>
      <c r="Y185" s="120">
        <f t="shared" si="69"/>
        <v>0</v>
      </c>
      <c r="Z185" s="120">
        <f t="shared" si="70"/>
        <v>0</v>
      </c>
      <c r="AA185" s="120">
        <f t="shared" si="71"/>
        <v>0</v>
      </c>
      <c r="AB185" s="120">
        <f t="shared" si="72"/>
        <v>0</v>
      </c>
      <c r="AC185" s="120">
        <f t="shared" si="73"/>
        <v>0</v>
      </c>
      <c r="AD185" s="120">
        <f t="shared" si="74"/>
        <v>0</v>
      </c>
      <c r="AE185" s="111">
        <f t="shared" si="53"/>
        <v>0</v>
      </c>
    </row>
    <row r="186" spans="1:31" ht="15" customHeight="1" thickBot="1">
      <c r="A186" s="93" t="s">
        <v>1033</v>
      </c>
      <c r="C186" s="94"/>
      <c r="D186" s="94"/>
      <c r="N186" s="3"/>
      <c r="O186" s="127"/>
      <c r="P186" s="148"/>
      <c r="Q186" s="148"/>
      <c r="R186" s="148"/>
      <c r="S186" s="129">
        <f>S180+SUM(S183:S185)</f>
        <v>0</v>
      </c>
      <c r="T186" s="148"/>
      <c r="U186" s="149">
        <f>U180+SUM(U183:U185)</f>
        <v>0</v>
      </c>
      <c r="V186" s="150">
        <f t="shared" ref="V186:AD186" si="75">V180+SUM(V183:V185)</f>
        <v>0</v>
      </c>
      <c r="W186" s="150">
        <f t="shared" si="75"/>
        <v>0</v>
      </c>
      <c r="X186" s="150">
        <f t="shared" si="75"/>
        <v>0</v>
      </c>
      <c r="Y186" s="150">
        <f t="shared" si="75"/>
        <v>0</v>
      </c>
      <c r="Z186" s="150">
        <f t="shared" si="75"/>
        <v>0</v>
      </c>
      <c r="AA186" s="150">
        <f t="shared" si="75"/>
        <v>0</v>
      </c>
      <c r="AB186" s="150">
        <f t="shared" si="75"/>
        <v>0</v>
      </c>
      <c r="AC186" s="150">
        <f t="shared" si="75"/>
        <v>0</v>
      </c>
      <c r="AD186" s="150">
        <f t="shared" si="75"/>
        <v>0</v>
      </c>
      <c r="AE186" s="151"/>
    </row>
    <row r="187" spans="1:31" ht="13.5" thickTop="1">
      <c r="D187" s="152"/>
      <c r="O187" s="73"/>
      <c r="S187" s="73" t="s">
        <v>1034</v>
      </c>
      <c r="U187" s="73" t="s">
        <v>1034</v>
      </c>
      <c r="V187" s="73" t="s">
        <v>1035</v>
      </c>
      <c r="W187" s="73" t="s">
        <v>1036</v>
      </c>
      <c r="X187" s="73" t="s">
        <v>1037</v>
      </c>
      <c r="Y187" s="73" t="s">
        <v>1038</v>
      </c>
      <c r="Z187" s="73" t="s">
        <v>1039</v>
      </c>
      <c r="AA187" s="73" t="s">
        <v>1040</v>
      </c>
      <c r="AB187" s="73" t="s">
        <v>1041</v>
      </c>
      <c r="AC187" s="73" t="s">
        <v>1042</v>
      </c>
      <c r="AD187" s="73" t="s">
        <v>1043</v>
      </c>
    </row>
    <row r="188" spans="1:31">
      <c r="A188" s="154" t="s">
        <v>1048</v>
      </c>
    </row>
    <row r="190" spans="1:31">
      <c r="A190" s="155" t="s">
        <v>1049</v>
      </c>
      <c r="B190" s="155" t="s">
        <v>1050</v>
      </c>
      <c r="C190" s="156"/>
      <c r="D190" s="156"/>
      <c r="E190" s="157"/>
      <c r="F190" s="157"/>
    </row>
    <row r="191" spans="1:31">
      <c r="A191" s="158" t="s">
        <v>1051</v>
      </c>
      <c r="B191" s="159" t="s">
        <v>1052</v>
      </c>
      <c r="C191" s="159"/>
      <c r="D191" s="159"/>
      <c r="E191" s="157"/>
      <c r="F191" s="157"/>
    </row>
    <row r="192" spans="1:31">
      <c r="A192" s="158" t="s">
        <v>1053</v>
      </c>
      <c r="B192" s="159" t="s">
        <v>1054</v>
      </c>
      <c r="C192" s="159"/>
      <c r="D192" s="159"/>
      <c r="E192" s="157"/>
      <c r="F192" s="157"/>
    </row>
    <row r="193" spans="1:6">
      <c r="A193" s="158" t="s">
        <v>1055</v>
      </c>
      <c r="B193" s="159" t="s">
        <v>1056</v>
      </c>
      <c r="C193" s="159"/>
      <c r="D193" s="159"/>
      <c r="E193" s="157"/>
      <c r="F193" s="157"/>
    </row>
    <row r="194" spans="1:6">
      <c r="A194" s="158" t="s">
        <v>1057</v>
      </c>
      <c r="B194" s="159" t="s">
        <v>1058</v>
      </c>
      <c r="C194" s="159"/>
      <c r="D194" s="159"/>
      <c r="E194" s="157"/>
      <c r="F194" s="157"/>
    </row>
    <row r="195" spans="1:6">
      <c r="A195" s="158" t="s">
        <v>1059</v>
      </c>
      <c r="B195" s="160" t="s">
        <v>1060</v>
      </c>
      <c r="C195" s="159"/>
      <c r="D195" s="159"/>
      <c r="E195" s="157"/>
      <c r="F195" s="157"/>
    </row>
    <row r="196" spans="1:6">
      <c r="A196" s="158" t="s">
        <v>1061</v>
      </c>
      <c r="B196" s="159" t="s">
        <v>1062</v>
      </c>
      <c r="C196" s="159"/>
      <c r="D196" s="159"/>
      <c r="E196" s="157"/>
      <c r="F196" s="157"/>
    </row>
    <row r="197" spans="1:6">
      <c r="A197" s="158" t="s">
        <v>1063</v>
      </c>
      <c r="B197" s="160" t="s">
        <v>1064</v>
      </c>
      <c r="C197" s="159"/>
      <c r="D197" s="159"/>
      <c r="E197" s="157"/>
      <c r="F197" s="157"/>
    </row>
    <row r="198" spans="1:6">
      <c r="A198" s="158" t="s">
        <v>1065</v>
      </c>
      <c r="B198" s="159" t="s">
        <v>1066</v>
      </c>
      <c r="C198" s="159"/>
      <c r="D198" s="159"/>
      <c r="E198" s="157"/>
      <c r="F198" s="157"/>
    </row>
    <row r="199" spans="1:6">
      <c r="A199" s="158" t="s">
        <v>1067</v>
      </c>
      <c r="B199" s="159" t="s">
        <v>1068</v>
      </c>
      <c r="C199" s="159"/>
      <c r="D199" s="159"/>
      <c r="E199" s="157"/>
      <c r="F199" s="157"/>
    </row>
    <row r="200" spans="1:6">
      <c r="A200" s="158" t="s">
        <v>1069</v>
      </c>
      <c r="B200" s="159" t="s">
        <v>1070</v>
      </c>
      <c r="C200" s="159"/>
      <c r="D200" s="159"/>
      <c r="E200" s="157"/>
      <c r="F200" s="157"/>
    </row>
    <row r="201" spans="1:6">
      <c r="A201" s="158" t="s">
        <v>1071</v>
      </c>
      <c r="B201" s="159" t="s">
        <v>1072</v>
      </c>
      <c r="C201" s="159"/>
      <c r="D201" s="159"/>
      <c r="E201" s="157"/>
      <c r="F201" s="157"/>
    </row>
    <row r="202" spans="1:6">
      <c r="A202" s="158" t="s">
        <v>1073</v>
      </c>
      <c r="B202" s="159" t="s">
        <v>1074</v>
      </c>
      <c r="C202" s="159"/>
      <c r="D202" s="159"/>
      <c r="E202" s="157"/>
      <c r="F202" s="157"/>
    </row>
    <row r="203" spans="1:6">
      <c r="A203" s="158" t="s">
        <v>1075</v>
      </c>
      <c r="B203" s="159" t="s">
        <v>1076</v>
      </c>
      <c r="C203" s="159"/>
      <c r="D203" s="159"/>
      <c r="E203" s="157"/>
      <c r="F203" s="157"/>
    </row>
    <row r="204" spans="1:6">
      <c r="A204" s="158" t="s">
        <v>1077</v>
      </c>
      <c r="B204" s="159" t="s">
        <v>1078</v>
      </c>
      <c r="C204" s="39"/>
      <c r="D204" s="39"/>
    </row>
    <row r="205" spans="1:6">
      <c r="A205" s="158" t="s">
        <v>1079</v>
      </c>
      <c r="B205" s="159" t="s">
        <v>1080</v>
      </c>
      <c r="C205" s="39"/>
      <c r="D205" s="39"/>
    </row>
    <row r="206" spans="1:6">
      <c r="A206" s="158" t="s">
        <v>746</v>
      </c>
      <c r="B206" s="159" t="s">
        <v>1081</v>
      </c>
      <c r="C206" s="39"/>
      <c r="D206" s="39"/>
    </row>
    <row r="207" spans="1:6">
      <c r="A207" s="158" t="s">
        <v>1082</v>
      </c>
      <c r="B207" s="159" t="s">
        <v>1083</v>
      </c>
      <c r="C207" s="39"/>
      <c r="D207" s="39"/>
    </row>
    <row r="208" spans="1:6">
      <c r="A208" s="158" t="s">
        <v>1084</v>
      </c>
      <c r="B208" s="159" t="s">
        <v>1085</v>
      </c>
      <c r="C208" s="39"/>
      <c r="D208" s="39"/>
    </row>
    <row r="209" spans="1:14">
      <c r="A209" s="158" t="s">
        <v>1086</v>
      </c>
      <c r="B209" s="159" t="s">
        <v>1087</v>
      </c>
      <c r="C209" s="39"/>
      <c r="D209" s="39"/>
    </row>
    <row r="210" spans="1:14">
      <c r="A210" s="158" t="s">
        <v>1088</v>
      </c>
      <c r="B210" s="159" t="s">
        <v>1089</v>
      </c>
      <c r="C210" s="39"/>
      <c r="D210" s="39"/>
    </row>
    <row r="211" spans="1:14">
      <c r="A211" s="158" t="s">
        <v>1090</v>
      </c>
      <c r="B211" s="159" t="s">
        <v>1091</v>
      </c>
      <c r="C211" s="39"/>
      <c r="D211" s="39"/>
    </row>
    <row r="212" spans="1:14">
      <c r="A212" s="158" t="s">
        <v>1092</v>
      </c>
      <c r="B212" s="159" t="s">
        <v>1093</v>
      </c>
      <c r="C212" s="39"/>
      <c r="D212" s="39"/>
    </row>
    <row r="213" spans="1:14">
      <c r="A213" s="161"/>
      <c r="B213" s="157"/>
    </row>
    <row r="214" spans="1:14">
      <c r="A214" s="161"/>
      <c r="B214" s="157"/>
    </row>
    <row r="215" spans="1:14">
      <c r="A215" s="154" t="s">
        <v>1094</v>
      </c>
    </row>
    <row r="216" spans="1:14" ht="69.599999999999994" customHeight="1">
      <c r="A216" s="407" t="s">
        <v>1095</v>
      </c>
      <c r="B216" s="408"/>
      <c r="C216" s="408"/>
      <c r="D216" s="408"/>
      <c r="E216" s="408"/>
    </row>
    <row r="217" spans="1:14">
      <c r="A217" s="162" t="s">
        <v>1096</v>
      </c>
      <c r="B217" s="163" t="s">
        <v>812</v>
      </c>
      <c r="C217" s="164" t="s">
        <v>127</v>
      </c>
      <c r="D217" s="165" t="s">
        <v>1097</v>
      </c>
      <c r="E217" s="405" t="s">
        <v>1098</v>
      </c>
      <c r="F217" s="406"/>
      <c r="G217" s="406"/>
      <c r="H217" s="64"/>
      <c r="I217" s="64"/>
      <c r="J217" s="64"/>
      <c r="K217" s="64"/>
      <c r="L217" s="64"/>
      <c r="M217" s="64"/>
      <c r="N217" s="64"/>
    </row>
    <row r="218" spans="1:14" ht="25.5">
      <c r="A218" s="166" t="s">
        <v>1099</v>
      </c>
      <c r="B218" s="163" t="s">
        <v>812</v>
      </c>
      <c r="C218" s="164" t="s">
        <v>127</v>
      </c>
      <c r="D218" s="167" t="s">
        <v>1097</v>
      </c>
      <c r="E218" s="405" t="s">
        <v>1100</v>
      </c>
      <c r="F218" s="406"/>
      <c r="G218" s="406"/>
      <c r="H218" s="64"/>
      <c r="I218" s="64"/>
      <c r="J218" s="64"/>
      <c r="K218" s="64"/>
      <c r="L218" s="64"/>
      <c r="M218" s="64"/>
      <c r="N218" s="64"/>
    </row>
    <row r="219" spans="1:14" ht="25.5">
      <c r="A219" s="166" t="s">
        <v>1101</v>
      </c>
      <c r="B219" s="168" t="s">
        <v>814</v>
      </c>
      <c r="C219" s="169" t="s">
        <v>127</v>
      </c>
      <c r="D219" s="170" t="s">
        <v>1097</v>
      </c>
      <c r="E219" s="409" t="s">
        <v>1102</v>
      </c>
      <c r="F219" s="406"/>
      <c r="G219" s="406"/>
      <c r="H219" s="406"/>
      <c r="I219" s="64"/>
      <c r="J219" s="64"/>
      <c r="K219" s="64"/>
      <c r="L219" s="64"/>
      <c r="M219" s="64"/>
      <c r="N219" s="64"/>
    </row>
    <row r="220" spans="1:14">
      <c r="A220" s="166" t="s">
        <v>1103</v>
      </c>
      <c r="B220" s="163" t="s">
        <v>812</v>
      </c>
      <c r="C220" s="164" t="s">
        <v>127</v>
      </c>
      <c r="D220" s="167" t="s">
        <v>1097</v>
      </c>
      <c r="E220" s="405" t="s">
        <v>1102</v>
      </c>
      <c r="F220" s="406"/>
      <c r="G220" s="406"/>
      <c r="H220" s="406"/>
      <c r="I220" s="64"/>
      <c r="J220" s="64"/>
      <c r="K220" s="64"/>
      <c r="L220" s="64"/>
      <c r="M220" s="64"/>
      <c r="N220" s="64"/>
    </row>
    <row r="221" spans="1:14">
      <c r="A221" s="162" t="s">
        <v>1104</v>
      </c>
      <c r="B221" s="163" t="s">
        <v>812</v>
      </c>
      <c r="C221" s="164" t="s">
        <v>127</v>
      </c>
      <c r="D221" s="165" t="s">
        <v>1097</v>
      </c>
      <c r="E221" s="405" t="s">
        <v>1105</v>
      </c>
      <c r="F221" s="406"/>
      <c r="G221" s="406"/>
      <c r="H221" s="406"/>
      <c r="I221" s="64"/>
      <c r="J221" s="64"/>
      <c r="K221" s="64"/>
      <c r="L221" s="64"/>
      <c r="M221" s="64"/>
      <c r="N221" s="64"/>
    </row>
    <row r="222" spans="1:14" ht="25.5">
      <c r="A222" s="166" t="s">
        <v>1106</v>
      </c>
      <c r="B222" s="163" t="s">
        <v>812</v>
      </c>
      <c r="C222" s="164" t="s">
        <v>127</v>
      </c>
      <c r="D222" s="165" t="s">
        <v>1097</v>
      </c>
      <c r="E222" s="405" t="s">
        <v>1107</v>
      </c>
      <c r="F222" s="406"/>
      <c r="G222" s="406"/>
      <c r="H222" s="406"/>
      <c r="I222" s="64"/>
      <c r="J222" s="64"/>
      <c r="K222" s="64"/>
      <c r="L222" s="64"/>
      <c r="M222" s="64"/>
      <c r="N222" s="64"/>
    </row>
    <row r="223" spans="1:14" ht="25.5">
      <c r="A223" s="166" t="s">
        <v>1108</v>
      </c>
      <c r="B223" s="163" t="s">
        <v>812</v>
      </c>
      <c r="C223" s="164" t="s">
        <v>127</v>
      </c>
      <c r="D223" s="165" t="s">
        <v>1097</v>
      </c>
      <c r="E223" s="405" t="s">
        <v>1109</v>
      </c>
      <c r="F223" s="406"/>
      <c r="G223" s="406"/>
      <c r="H223" s="406"/>
      <c r="I223" s="64"/>
      <c r="J223" s="64"/>
      <c r="K223" s="64"/>
      <c r="L223" s="64"/>
      <c r="M223" s="64"/>
      <c r="N223" s="64"/>
    </row>
    <row r="224" spans="1:14" ht="25.5">
      <c r="A224" s="166" t="s">
        <v>1110</v>
      </c>
      <c r="B224" s="163" t="s">
        <v>812</v>
      </c>
      <c r="C224" s="164" t="s">
        <v>127</v>
      </c>
      <c r="D224" s="165" t="s">
        <v>1097</v>
      </c>
      <c r="E224" s="405" t="s">
        <v>1111</v>
      </c>
      <c r="F224" s="406"/>
      <c r="G224" s="406"/>
      <c r="H224" s="406"/>
      <c r="I224" s="64"/>
      <c r="J224" s="64"/>
      <c r="K224" s="64"/>
      <c r="L224" s="64"/>
      <c r="M224" s="64"/>
      <c r="N224" s="64"/>
    </row>
    <row r="225" spans="1:14" ht="38.25">
      <c r="A225" s="166" t="s">
        <v>1112</v>
      </c>
      <c r="B225" s="163" t="s">
        <v>812</v>
      </c>
      <c r="C225" s="164" t="s">
        <v>127</v>
      </c>
      <c r="D225" s="165" t="s">
        <v>1097</v>
      </c>
      <c r="E225" s="405" t="s">
        <v>1113</v>
      </c>
      <c r="F225" s="406"/>
      <c r="G225" s="406"/>
      <c r="H225" s="406"/>
      <c r="I225" s="64"/>
      <c r="J225" s="64"/>
      <c r="K225" s="64"/>
      <c r="L225" s="64"/>
      <c r="M225" s="64"/>
      <c r="N225" s="64"/>
    </row>
    <row r="226" spans="1:14">
      <c r="A226" s="166" t="s">
        <v>1114</v>
      </c>
      <c r="B226" s="163" t="s">
        <v>812</v>
      </c>
      <c r="C226" s="164" t="s">
        <v>127</v>
      </c>
      <c r="D226" s="165" t="s">
        <v>1097</v>
      </c>
      <c r="E226" s="405" t="s">
        <v>1115</v>
      </c>
      <c r="F226" s="406"/>
      <c r="G226" s="406"/>
      <c r="H226" s="406"/>
      <c r="I226" s="64"/>
      <c r="J226" s="64"/>
      <c r="K226" s="64"/>
      <c r="L226" s="64"/>
      <c r="M226" s="64"/>
      <c r="N226" s="64"/>
    </row>
    <row r="227" spans="1:14">
      <c r="A227" s="162" t="s">
        <v>1116</v>
      </c>
      <c r="B227" s="163" t="s">
        <v>812</v>
      </c>
      <c r="C227" s="164" t="s">
        <v>127</v>
      </c>
      <c r="D227" s="165" t="s">
        <v>1097</v>
      </c>
      <c r="E227" s="405"/>
      <c r="F227" s="406"/>
      <c r="G227" s="406"/>
      <c r="H227" s="406"/>
      <c r="I227" s="64"/>
      <c r="J227" s="64"/>
      <c r="K227" s="64"/>
      <c r="L227" s="64"/>
      <c r="M227" s="64"/>
      <c r="N227" s="64"/>
    </row>
    <row r="228" spans="1:14">
      <c r="A228" s="162" t="s">
        <v>1117</v>
      </c>
      <c r="B228" s="163" t="s">
        <v>812</v>
      </c>
      <c r="C228" s="164" t="s">
        <v>127</v>
      </c>
      <c r="D228" s="167" t="s">
        <v>1097</v>
      </c>
      <c r="E228" s="405" t="s">
        <v>1118</v>
      </c>
      <c r="F228" s="406"/>
      <c r="G228" s="406"/>
      <c r="H228" s="406"/>
      <c r="I228" s="64"/>
      <c r="J228" s="64"/>
      <c r="K228" s="64"/>
      <c r="L228" s="64"/>
      <c r="M228" s="64"/>
      <c r="N228" s="64"/>
    </row>
    <row r="229" spans="1:14">
      <c r="A229" s="162" t="s">
        <v>1119</v>
      </c>
      <c r="B229" s="163" t="s">
        <v>812</v>
      </c>
      <c r="C229" s="164">
        <v>10</v>
      </c>
      <c r="D229" s="167" t="s">
        <v>1097</v>
      </c>
      <c r="E229" s="405" t="s">
        <v>1120</v>
      </c>
      <c r="F229" s="406"/>
      <c r="G229" s="406"/>
      <c r="H229" s="406"/>
      <c r="I229" s="64"/>
      <c r="J229" s="64"/>
      <c r="K229" s="64"/>
      <c r="L229" s="64"/>
      <c r="M229" s="64"/>
      <c r="N229" s="64"/>
    </row>
    <row r="230" spans="1:14" ht="25.5">
      <c r="A230" s="166" t="s">
        <v>1121</v>
      </c>
      <c r="B230" s="163" t="s">
        <v>812</v>
      </c>
      <c r="C230" s="164" t="s">
        <v>127</v>
      </c>
      <c r="D230" s="167" t="s">
        <v>1097</v>
      </c>
      <c r="E230" s="405" t="s">
        <v>1122</v>
      </c>
      <c r="F230" s="406"/>
      <c r="G230" s="406"/>
      <c r="H230" s="406"/>
      <c r="I230" s="64"/>
      <c r="J230" s="64"/>
      <c r="K230" s="64"/>
      <c r="L230" s="64"/>
      <c r="M230" s="64"/>
      <c r="N230" s="64"/>
    </row>
    <row r="231" spans="1:14">
      <c r="A231" s="162" t="s">
        <v>1123</v>
      </c>
      <c r="B231" s="168" t="s">
        <v>814</v>
      </c>
      <c r="C231" s="169" t="s">
        <v>127</v>
      </c>
      <c r="D231" s="170" t="s">
        <v>1097</v>
      </c>
      <c r="E231" s="409" t="s">
        <v>1122</v>
      </c>
      <c r="F231" s="406"/>
      <c r="G231" s="406"/>
      <c r="H231" s="406"/>
      <c r="I231" s="64"/>
      <c r="J231" s="64"/>
      <c r="K231" s="64"/>
      <c r="L231" s="64"/>
      <c r="M231" s="64"/>
      <c r="N231" s="64"/>
    </row>
    <row r="232" spans="1:14" ht="25.5">
      <c r="A232" s="166" t="s">
        <v>1124</v>
      </c>
      <c r="B232" s="163" t="s">
        <v>812</v>
      </c>
      <c r="C232" s="164" t="s">
        <v>127</v>
      </c>
      <c r="D232" s="167" t="s">
        <v>1097</v>
      </c>
      <c r="E232" s="405" t="s">
        <v>1125</v>
      </c>
      <c r="F232" s="406"/>
      <c r="G232" s="406"/>
      <c r="H232" s="406"/>
      <c r="I232" s="64"/>
      <c r="J232" s="64"/>
      <c r="K232" s="64"/>
      <c r="L232" s="64"/>
      <c r="M232" s="64"/>
      <c r="N232" s="64"/>
    </row>
    <row r="233" spans="1:14">
      <c r="A233" s="162" t="s">
        <v>1126</v>
      </c>
      <c r="B233" s="168" t="s">
        <v>814</v>
      </c>
      <c r="C233" s="169" t="s">
        <v>127</v>
      </c>
      <c r="D233" s="170" t="s">
        <v>1097</v>
      </c>
      <c r="E233" s="409" t="s">
        <v>1125</v>
      </c>
      <c r="F233" s="406"/>
      <c r="G233" s="406"/>
      <c r="H233" s="406"/>
      <c r="I233" s="64"/>
      <c r="J233" s="64"/>
      <c r="K233" s="64"/>
      <c r="L233" s="64"/>
      <c r="M233" s="64"/>
      <c r="N233" s="64"/>
    </row>
    <row r="234" spans="1:14" ht="25.5">
      <c r="A234" s="166" t="s">
        <v>1127</v>
      </c>
      <c r="B234" s="163" t="s">
        <v>812</v>
      </c>
      <c r="C234" s="164" t="s">
        <v>127</v>
      </c>
      <c r="D234" s="167" t="s">
        <v>1097</v>
      </c>
      <c r="E234" s="405" t="s">
        <v>1128</v>
      </c>
      <c r="F234" s="406"/>
      <c r="G234" s="406"/>
      <c r="H234" s="406"/>
      <c r="I234" s="64"/>
      <c r="J234" s="64"/>
      <c r="K234" s="64"/>
      <c r="L234" s="64"/>
      <c r="M234" s="64"/>
      <c r="N234" s="64"/>
    </row>
    <row r="235" spans="1:14" ht="25.5">
      <c r="A235" s="166" t="s">
        <v>1129</v>
      </c>
      <c r="B235" s="163" t="s">
        <v>812</v>
      </c>
      <c r="C235" s="164" t="s">
        <v>127</v>
      </c>
      <c r="D235" s="165" t="s">
        <v>1097</v>
      </c>
      <c r="E235" s="405" t="s">
        <v>1130</v>
      </c>
      <c r="F235" s="406"/>
      <c r="G235" s="406"/>
      <c r="H235" s="406"/>
      <c r="I235" s="64"/>
      <c r="J235" s="64"/>
      <c r="K235" s="64"/>
      <c r="L235" s="64"/>
      <c r="M235" s="64"/>
      <c r="N235" s="64"/>
    </row>
    <row r="236" spans="1:14" ht="25.5">
      <c r="A236" s="166" t="s">
        <v>1131</v>
      </c>
      <c r="B236" s="163" t="s">
        <v>812</v>
      </c>
      <c r="C236" s="164" t="s">
        <v>127</v>
      </c>
      <c r="D236" s="167" t="s">
        <v>1097</v>
      </c>
      <c r="E236" s="405" t="s">
        <v>1132</v>
      </c>
      <c r="F236" s="406"/>
      <c r="G236" s="406"/>
      <c r="H236" s="406"/>
      <c r="I236" s="64"/>
      <c r="J236" s="64"/>
      <c r="K236" s="64"/>
      <c r="L236" s="64"/>
      <c r="M236" s="64"/>
      <c r="N236" s="64"/>
    </row>
    <row r="237" spans="1:14" ht="25.5">
      <c r="A237" s="166" t="s">
        <v>1133</v>
      </c>
      <c r="B237" s="163" t="s">
        <v>812</v>
      </c>
      <c r="C237" s="164" t="s">
        <v>127</v>
      </c>
      <c r="D237" s="165" t="s">
        <v>1097</v>
      </c>
      <c r="E237" s="405" t="s">
        <v>1134</v>
      </c>
      <c r="F237" s="406"/>
      <c r="G237" s="406"/>
      <c r="H237" s="406"/>
      <c r="I237" s="64"/>
      <c r="J237" s="64"/>
      <c r="K237" s="64"/>
      <c r="L237" s="64"/>
      <c r="M237" s="64"/>
      <c r="N237" s="64"/>
    </row>
  </sheetData>
  <sheetProtection algorithmName="SHA-512" hashValue="3NgBBQFD5luGiKMrFoiDMFlFQHpQLT67cb0tbbPSvli+RtdfIbf4osDSOXzZoXbS515A0qDXTon+BZM5jwlXgw==" saltValue="Pcp0hv5+vULURWS8wc1CNQ==" spinCount="100000" sheet="1" selectLockedCells="1"/>
  <mergeCells count="46">
    <mergeCell ref="E236:H236"/>
    <mergeCell ref="E237:H237"/>
    <mergeCell ref="E231:H231"/>
    <mergeCell ref="E232:H232"/>
    <mergeCell ref="E233:H233"/>
    <mergeCell ref="E234:H234"/>
    <mergeCell ref="E235:H235"/>
    <mergeCell ref="E228:H228"/>
    <mergeCell ref="E229:H229"/>
    <mergeCell ref="E230:H230"/>
    <mergeCell ref="E221:H221"/>
    <mergeCell ref="E222:H222"/>
    <mergeCell ref="E223:H223"/>
    <mergeCell ref="E224:H224"/>
    <mergeCell ref="E225:H225"/>
    <mergeCell ref="Q8:Q9"/>
    <mergeCell ref="P8:P9"/>
    <mergeCell ref="O8:O9"/>
    <mergeCell ref="E226:H226"/>
    <mergeCell ref="E227:H227"/>
    <mergeCell ref="A216:E216"/>
    <mergeCell ref="E217:G217"/>
    <mergeCell ref="E218:G218"/>
    <mergeCell ref="E219:H219"/>
    <mergeCell ref="E220:H220"/>
    <mergeCell ref="D8:D9"/>
    <mergeCell ref="C8:C9"/>
    <mergeCell ref="B8:B9"/>
    <mergeCell ref="A8:A9"/>
    <mergeCell ref="E8:E9"/>
    <mergeCell ref="A1:N1"/>
    <mergeCell ref="A2:N2"/>
    <mergeCell ref="A3:N3"/>
    <mergeCell ref="A4:N4"/>
    <mergeCell ref="T8:AD8"/>
    <mergeCell ref="I8:I9"/>
    <mergeCell ref="H8:H9"/>
    <mergeCell ref="G8:G9"/>
    <mergeCell ref="F8:F9"/>
    <mergeCell ref="N8:N9"/>
    <mergeCell ref="M8:M9"/>
    <mergeCell ref="L8:L9"/>
    <mergeCell ref="K8:K9"/>
    <mergeCell ref="J8:J9"/>
    <mergeCell ref="S8:S9"/>
    <mergeCell ref="R8:R9"/>
  </mergeCells>
  <phoneticPr fontId="20" type="noConversion"/>
  <conditionalFormatting sqref="C10 C12:C18 C32:C48 C217 C227:C234">
    <cfRule type="cellIs" dxfId="13" priority="12" operator="lessThan">
      <formula>#REF!/2</formula>
    </cfRule>
  </conditionalFormatting>
  <conditionalFormatting sqref="C21:C27">
    <cfRule type="cellIs" dxfId="12" priority="11" operator="lessThan">
      <formula>#REF!/2</formula>
    </cfRule>
  </conditionalFormatting>
  <conditionalFormatting sqref="C50:C52">
    <cfRule type="cellIs" dxfId="11" priority="9" operator="lessThan">
      <formula>#REF!/2</formula>
    </cfRule>
  </conditionalFormatting>
  <conditionalFormatting sqref="C101:C132">
    <cfRule type="cellIs" dxfId="10" priority="8" operator="lessThan">
      <formula>#REF!/2</formula>
    </cfRule>
  </conditionalFormatting>
  <pageMargins left="0.70866141732283472" right="0.70866141732283472" top="0.74803149606299213" bottom="0.74803149606299213" header="0.31496062992125984" footer="0.31496062992125984"/>
  <pageSetup paperSize="8" orientation="landscape" r:id="rId1"/>
  <headerFoot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3BE8A-5A84-4084-A97E-09A202D5670F}">
  <dimension ref="A1:J170"/>
  <sheetViews>
    <sheetView topLeftCell="A23" zoomScaleNormal="100" workbookViewId="0">
      <selection activeCell="G5" sqref="G5"/>
    </sheetView>
  </sheetViews>
  <sheetFormatPr defaultColWidth="8.7109375" defaultRowHeight="12.75"/>
  <cols>
    <col min="1" max="1" width="15.42578125" style="266" bestFit="1" customWidth="1"/>
    <col min="2" max="2" width="32.85546875" style="266" customWidth="1"/>
    <col min="3" max="3" width="51.5703125" style="388" customWidth="1"/>
    <col min="4" max="4" width="8.85546875" style="266" customWidth="1"/>
    <col min="5" max="5" width="11.5703125" style="331" hidden="1" customWidth="1"/>
    <col min="6" max="6" width="43.5703125" style="266" customWidth="1"/>
    <col min="7" max="7" width="12.42578125" style="266" customWidth="1"/>
    <col min="8" max="8" width="13.85546875" style="266" customWidth="1"/>
    <col min="9" max="16384" width="8.7109375" style="266"/>
  </cols>
  <sheetData>
    <row r="1" spans="1:10">
      <c r="A1" s="411" t="s">
        <v>1135</v>
      </c>
      <c r="B1" s="411"/>
      <c r="C1" s="411"/>
      <c r="D1" s="411"/>
      <c r="E1" s="411"/>
      <c r="F1" s="411"/>
      <c r="G1" s="411"/>
      <c r="H1" s="411"/>
      <c r="I1" s="411"/>
      <c r="J1" s="411"/>
    </row>
    <row r="2" spans="1:10" ht="52.5" customHeight="1" thickBot="1">
      <c r="A2" s="412"/>
      <c r="B2" s="412"/>
      <c r="C2" s="412"/>
      <c r="D2" s="412"/>
      <c r="E2" s="412"/>
      <c r="F2" s="412"/>
      <c r="G2" s="412"/>
      <c r="H2" s="412"/>
      <c r="I2" s="412"/>
      <c r="J2" s="412"/>
    </row>
    <row r="3" spans="1:10" s="413" customFormat="1" ht="21.6" customHeight="1">
      <c r="A3" s="411" t="s">
        <v>1136</v>
      </c>
    </row>
    <row r="4" spans="1:10" ht="25.5">
      <c r="A4" s="315" t="s">
        <v>1137</v>
      </c>
      <c r="B4" s="315" t="s">
        <v>2</v>
      </c>
      <c r="C4" s="380" t="s">
        <v>1138</v>
      </c>
      <c r="D4" s="315" t="s">
        <v>1139</v>
      </c>
      <c r="E4" s="316">
        <f>(E5+E10+E15+E20+E25+E30+E35+E40+E45+E50+E55+E60+E65+E70+E75+E80+E85+E91+E96+E101+E106+E111+E116+E121+E126+E131+E136+E141+E146+E151+E156+E161+E166)/33</f>
        <v>0</v>
      </c>
      <c r="F4" s="315" t="s">
        <v>1140</v>
      </c>
      <c r="G4" s="315" t="s">
        <v>1141</v>
      </c>
      <c r="H4" s="315" t="s">
        <v>1142</v>
      </c>
      <c r="I4" s="414" t="s">
        <v>1143</v>
      </c>
      <c r="J4" s="414"/>
    </row>
    <row r="5" spans="1:10">
      <c r="A5" s="415" t="s">
        <v>1144</v>
      </c>
      <c r="B5" s="332" t="s">
        <v>1145</v>
      </c>
      <c r="C5" s="381" t="s">
        <v>1146</v>
      </c>
      <c r="D5" s="333">
        <v>20</v>
      </c>
      <c r="E5" s="334"/>
      <c r="F5" s="332" t="s">
        <v>1379</v>
      </c>
      <c r="G5" s="352"/>
      <c r="H5" s="355"/>
      <c r="I5" s="353"/>
      <c r="J5" s="418"/>
    </row>
    <row r="6" spans="1:10">
      <c r="A6" s="416"/>
      <c r="B6" s="318"/>
      <c r="C6" s="382" t="s">
        <v>1147</v>
      </c>
      <c r="D6" s="319"/>
      <c r="E6" s="320"/>
      <c r="F6" s="318" t="s">
        <v>1148</v>
      </c>
      <c r="G6" s="354"/>
      <c r="H6" s="355"/>
      <c r="I6" s="355"/>
      <c r="J6" s="419"/>
    </row>
    <row r="7" spans="1:10">
      <c r="A7" s="416"/>
      <c r="B7" s="321"/>
      <c r="C7" s="383"/>
      <c r="D7" s="319"/>
      <c r="E7" s="320"/>
      <c r="F7" s="318" t="s">
        <v>1149</v>
      </c>
      <c r="G7" s="354"/>
      <c r="H7" s="391"/>
      <c r="I7" s="355"/>
      <c r="J7" s="419"/>
    </row>
    <row r="8" spans="1:10">
      <c r="A8" s="416"/>
      <c r="B8" s="181"/>
      <c r="C8" s="384"/>
      <c r="D8" s="319"/>
      <c r="E8" s="320"/>
      <c r="F8" s="318" t="s">
        <v>1150</v>
      </c>
      <c r="G8" s="354"/>
      <c r="H8" s="355"/>
      <c r="I8" s="355"/>
      <c r="J8" s="419"/>
    </row>
    <row r="9" spans="1:10">
      <c r="A9" s="417"/>
      <c r="B9" s="336"/>
      <c r="C9" s="385"/>
      <c r="D9" s="337"/>
      <c r="E9" s="338"/>
      <c r="F9" s="339"/>
      <c r="G9" s="356"/>
      <c r="H9" s="356"/>
      <c r="I9" s="356"/>
      <c r="J9" s="420"/>
    </row>
    <row r="10" spans="1:10">
      <c r="A10" s="421"/>
      <c r="B10" s="424" t="s">
        <v>1151</v>
      </c>
      <c r="C10" s="386" t="s">
        <v>1152</v>
      </c>
      <c r="D10" s="340">
        <v>20</v>
      </c>
      <c r="E10" s="341"/>
      <c r="F10" s="332" t="s">
        <v>1379</v>
      </c>
      <c r="G10" s="353"/>
      <c r="H10" s="353"/>
      <c r="I10" s="353"/>
      <c r="J10" s="418"/>
    </row>
    <row r="11" spans="1:10">
      <c r="A11" s="422"/>
      <c r="B11" s="425"/>
      <c r="C11" s="383" t="s">
        <v>1147</v>
      </c>
      <c r="D11" s="324"/>
      <c r="E11" s="325"/>
      <c r="F11" s="318" t="s">
        <v>1148</v>
      </c>
      <c r="G11" s="355"/>
      <c r="H11" s="355"/>
      <c r="I11" s="355"/>
      <c r="J11" s="419"/>
    </row>
    <row r="12" spans="1:10">
      <c r="A12" s="422"/>
      <c r="B12" s="425"/>
      <c r="C12" s="383"/>
      <c r="D12" s="324"/>
      <c r="E12" s="325"/>
      <c r="F12" s="318" t="s">
        <v>1149</v>
      </c>
      <c r="G12" s="355"/>
      <c r="H12" s="355"/>
      <c r="I12" s="355"/>
      <c r="J12" s="419"/>
    </row>
    <row r="13" spans="1:10">
      <c r="A13" s="422"/>
      <c r="B13" s="425"/>
      <c r="C13" s="384"/>
      <c r="D13" s="324"/>
      <c r="E13" s="325"/>
      <c r="F13" s="318" t="s">
        <v>1150</v>
      </c>
      <c r="G13" s="355"/>
      <c r="H13" s="355"/>
      <c r="I13" s="355"/>
      <c r="J13" s="419"/>
    </row>
    <row r="14" spans="1:10">
      <c r="A14" s="423"/>
      <c r="B14" s="426"/>
      <c r="C14" s="385"/>
      <c r="D14" s="343"/>
      <c r="E14" s="344"/>
      <c r="F14" s="339"/>
      <c r="G14" s="356"/>
      <c r="H14" s="356"/>
      <c r="I14" s="356"/>
      <c r="J14" s="420"/>
    </row>
    <row r="15" spans="1:10">
      <c r="A15" s="421"/>
      <c r="B15" s="427" t="s">
        <v>1153</v>
      </c>
      <c r="C15" s="381" t="s">
        <v>1154</v>
      </c>
      <c r="D15" s="340">
        <v>20</v>
      </c>
      <c r="E15" s="341"/>
      <c r="F15" s="332" t="s">
        <v>1379</v>
      </c>
      <c r="G15" s="352"/>
      <c r="H15" s="353"/>
      <c r="I15" s="353"/>
      <c r="J15" s="418"/>
    </row>
    <row r="16" spans="1:10">
      <c r="A16" s="422"/>
      <c r="B16" s="428"/>
      <c r="C16" s="382" t="s">
        <v>1147</v>
      </c>
      <c r="D16" s="324"/>
      <c r="E16" s="325"/>
      <c r="F16" s="318" t="s">
        <v>1148</v>
      </c>
      <c r="G16" s="354"/>
      <c r="H16" s="355"/>
      <c r="I16" s="355"/>
      <c r="J16" s="419"/>
    </row>
    <row r="17" spans="1:10">
      <c r="A17" s="422"/>
      <c r="B17" s="428"/>
      <c r="C17" s="383"/>
      <c r="D17" s="324"/>
      <c r="E17" s="325"/>
      <c r="F17" s="318" t="s">
        <v>1149</v>
      </c>
      <c r="G17" s="354"/>
      <c r="H17" s="355"/>
      <c r="I17" s="355"/>
      <c r="J17" s="419"/>
    </row>
    <row r="18" spans="1:10">
      <c r="A18" s="422"/>
      <c r="B18" s="428"/>
      <c r="C18" s="384"/>
      <c r="D18" s="324"/>
      <c r="E18" s="325"/>
      <c r="F18" s="318" t="s">
        <v>1150</v>
      </c>
      <c r="G18" s="354"/>
      <c r="H18" s="355"/>
      <c r="I18" s="355"/>
      <c r="J18" s="419"/>
    </row>
    <row r="19" spans="1:10">
      <c r="A19" s="423"/>
      <c r="B19" s="429"/>
      <c r="C19" s="385"/>
      <c r="D19" s="343"/>
      <c r="E19" s="344"/>
      <c r="F19" s="339"/>
      <c r="G19" s="356"/>
      <c r="H19" s="356"/>
      <c r="I19" s="356"/>
      <c r="J19" s="420"/>
    </row>
    <row r="20" spans="1:10">
      <c r="A20" s="415" t="s">
        <v>1155</v>
      </c>
      <c r="B20" s="427" t="s">
        <v>1156</v>
      </c>
      <c r="C20" s="430" t="s">
        <v>1157</v>
      </c>
      <c r="D20" s="340">
        <v>10</v>
      </c>
      <c r="E20" s="341"/>
      <c r="F20" s="332" t="s">
        <v>1380</v>
      </c>
      <c r="G20" s="352"/>
      <c r="H20" s="353"/>
      <c r="I20" s="353"/>
      <c r="J20" s="418"/>
    </row>
    <row r="21" spans="1:10">
      <c r="A21" s="416"/>
      <c r="B21" s="428"/>
      <c r="C21" s="431"/>
      <c r="D21" s="324"/>
      <c r="E21" s="325"/>
      <c r="F21" s="318" t="s">
        <v>1158</v>
      </c>
      <c r="G21" s="354"/>
      <c r="H21" s="355"/>
      <c r="I21" s="355"/>
      <c r="J21" s="419"/>
    </row>
    <row r="22" spans="1:10">
      <c r="A22" s="416"/>
      <c r="B22" s="428"/>
      <c r="C22" s="431"/>
      <c r="D22" s="324"/>
      <c r="E22" s="325"/>
      <c r="F22" s="318" t="s">
        <v>1159</v>
      </c>
      <c r="G22" s="354"/>
      <c r="H22" s="355"/>
      <c r="I22" s="355"/>
      <c r="J22" s="419"/>
    </row>
    <row r="23" spans="1:10">
      <c r="A23" s="416"/>
      <c r="B23" s="428"/>
      <c r="C23" s="431"/>
      <c r="D23" s="324"/>
      <c r="E23" s="325"/>
      <c r="F23" s="318" t="s">
        <v>1150</v>
      </c>
      <c r="G23" s="354"/>
      <c r="H23" s="355"/>
      <c r="I23" s="355"/>
      <c r="J23" s="419"/>
    </row>
    <row r="24" spans="1:10">
      <c r="A24" s="417"/>
      <c r="B24" s="429"/>
      <c r="C24" s="432"/>
      <c r="D24" s="343"/>
      <c r="E24" s="344"/>
      <c r="F24" s="339"/>
      <c r="G24" s="356"/>
      <c r="H24" s="356"/>
      <c r="I24" s="356"/>
      <c r="J24" s="420"/>
    </row>
    <row r="25" spans="1:10">
      <c r="A25" s="415" t="s">
        <v>1160</v>
      </c>
      <c r="B25" s="427" t="s">
        <v>1161</v>
      </c>
      <c r="C25" s="430" t="s">
        <v>1162</v>
      </c>
      <c r="D25" s="340">
        <v>10</v>
      </c>
      <c r="E25" s="341"/>
      <c r="F25" s="332" t="s">
        <v>1380</v>
      </c>
      <c r="G25" s="352"/>
      <c r="H25" s="353"/>
      <c r="I25" s="353"/>
      <c r="J25" s="418"/>
    </row>
    <row r="26" spans="1:10">
      <c r="A26" s="416"/>
      <c r="B26" s="428"/>
      <c r="C26" s="431"/>
      <c r="D26" s="324"/>
      <c r="E26" s="325"/>
      <c r="F26" s="318" t="s">
        <v>1158</v>
      </c>
      <c r="G26" s="354"/>
      <c r="H26" s="355"/>
      <c r="I26" s="355"/>
      <c r="J26" s="419"/>
    </row>
    <row r="27" spans="1:10">
      <c r="A27" s="416"/>
      <c r="B27" s="428"/>
      <c r="C27" s="431"/>
      <c r="D27" s="324"/>
      <c r="E27" s="325"/>
      <c r="F27" s="318" t="s">
        <v>1159</v>
      </c>
      <c r="G27" s="354"/>
      <c r="H27" s="355"/>
      <c r="I27" s="355"/>
      <c r="J27" s="419"/>
    </row>
    <row r="28" spans="1:10">
      <c r="A28" s="416"/>
      <c r="B28" s="428"/>
      <c r="C28" s="431"/>
      <c r="D28" s="324"/>
      <c r="E28" s="325"/>
      <c r="F28" s="318" t="s">
        <v>1150</v>
      </c>
      <c r="G28" s="354"/>
      <c r="H28" s="355"/>
      <c r="I28" s="355"/>
      <c r="J28" s="419"/>
    </row>
    <row r="29" spans="1:10">
      <c r="A29" s="417"/>
      <c r="B29" s="429"/>
      <c r="C29" s="432"/>
      <c r="D29" s="343"/>
      <c r="E29" s="344"/>
      <c r="F29" s="339"/>
      <c r="G29" s="356"/>
      <c r="H29" s="356"/>
      <c r="I29" s="356"/>
      <c r="J29" s="420"/>
    </row>
    <row r="30" spans="1:10">
      <c r="A30" s="421" t="s">
        <v>1163</v>
      </c>
      <c r="B30" s="335" t="s">
        <v>1164</v>
      </c>
      <c r="C30" s="433" t="s">
        <v>1165</v>
      </c>
      <c r="D30" s="340">
        <v>10</v>
      </c>
      <c r="E30" s="341"/>
      <c r="F30" s="332" t="s">
        <v>1380</v>
      </c>
      <c r="G30" s="353"/>
      <c r="H30" s="353"/>
      <c r="I30" s="353"/>
      <c r="J30" s="418"/>
    </row>
    <row r="31" spans="1:10">
      <c r="A31" s="422"/>
      <c r="B31" s="326"/>
      <c r="C31" s="434"/>
      <c r="D31" s="324"/>
      <c r="E31" s="325"/>
      <c r="F31" s="318" t="s">
        <v>1158</v>
      </c>
      <c r="G31" s="355"/>
      <c r="H31" s="355"/>
      <c r="I31" s="355"/>
      <c r="J31" s="419"/>
    </row>
    <row r="32" spans="1:10">
      <c r="A32" s="422"/>
      <c r="B32" s="181"/>
      <c r="C32" s="434"/>
      <c r="D32" s="324"/>
      <c r="E32" s="325"/>
      <c r="F32" s="318" t="s">
        <v>1159</v>
      </c>
      <c r="G32" s="355"/>
      <c r="H32" s="355"/>
      <c r="I32" s="355"/>
      <c r="J32" s="419"/>
    </row>
    <row r="33" spans="1:10">
      <c r="A33" s="422"/>
      <c r="B33" s="181"/>
      <c r="C33" s="434"/>
      <c r="D33" s="324"/>
      <c r="E33" s="325"/>
      <c r="F33" s="318" t="s">
        <v>1150</v>
      </c>
      <c r="G33" s="355"/>
      <c r="H33" s="355"/>
      <c r="I33" s="355"/>
      <c r="J33" s="419"/>
    </row>
    <row r="34" spans="1:10">
      <c r="A34" s="423"/>
      <c r="B34" s="336"/>
      <c r="C34" s="435"/>
      <c r="D34" s="343"/>
      <c r="E34" s="344"/>
      <c r="F34" s="336"/>
      <c r="G34" s="358"/>
      <c r="H34" s="356"/>
      <c r="I34" s="356"/>
      <c r="J34" s="420"/>
    </row>
    <row r="35" spans="1:10">
      <c r="A35" s="415" t="s">
        <v>1166</v>
      </c>
      <c r="B35" s="332" t="s">
        <v>1167</v>
      </c>
      <c r="C35" s="381" t="s">
        <v>1168</v>
      </c>
      <c r="D35" s="340">
        <v>10</v>
      </c>
      <c r="E35" s="341"/>
      <c r="F35" s="332" t="s">
        <v>1380</v>
      </c>
      <c r="G35" s="352"/>
      <c r="H35" s="353"/>
      <c r="I35" s="353"/>
      <c r="J35" s="418"/>
    </row>
    <row r="36" spans="1:10">
      <c r="A36" s="416"/>
      <c r="B36" s="327"/>
      <c r="C36" s="382" t="s">
        <v>1169</v>
      </c>
      <c r="D36" s="324"/>
      <c r="E36" s="325"/>
      <c r="F36" s="318" t="s">
        <v>1158</v>
      </c>
      <c r="G36" s="354"/>
      <c r="H36" s="355"/>
      <c r="I36" s="355"/>
      <c r="J36" s="419"/>
    </row>
    <row r="37" spans="1:10">
      <c r="A37" s="416"/>
      <c r="B37" s="181"/>
      <c r="C37" s="384"/>
      <c r="D37" s="324"/>
      <c r="E37" s="325"/>
      <c r="F37" s="318" t="s">
        <v>1159</v>
      </c>
      <c r="G37" s="354"/>
      <c r="H37" s="355"/>
      <c r="I37" s="355"/>
      <c r="J37" s="419"/>
    </row>
    <row r="38" spans="1:10">
      <c r="A38" s="416"/>
      <c r="B38" s="181"/>
      <c r="C38" s="384"/>
      <c r="D38" s="324"/>
      <c r="E38" s="325"/>
      <c r="F38" s="318" t="s">
        <v>1150</v>
      </c>
      <c r="G38" s="354"/>
      <c r="H38" s="355"/>
      <c r="I38" s="355"/>
      <c r="J38" s="419"/>
    </row>
    <row r="39" spans="1:10">
      <c r="A39" s="417"/>
      <c r="B39" s="336"/>
      <c r="C39" s="385"/>
      <c r="D39" s="343"/>
      <c r="E39" s="344"/>
      <c r="F39" s="336"/>
      <c r="G39" s="358"/>
      <c r="H39" s="356"/>
      <c r="I39" s="356"/>
      <c r="J39" s="420"/>
    </row>
    <row r="40" spans="1:10">
      <c r="A40" s="421" t="s">
        <v>1170</v>
      </c>
      <c r="B40" s="335" t="s">
        <v>1156</v>
      </c>
      <c r="C40" s="433" t="s">
        <v>1171</v>
      </c>
      <c r="D40" s="340">
        <v>20</v>
      </c>
      <c r="E40" s="341"/>
      <c r="F40" s="332" t="s">
        <v>1379</v>
      </c>
      <c r="G40" s="353"/>
      <c r="H40" s="353"/>
      <c r="I40" s="353"/>
      <c r="J40" s="418"/>
    </row>
    <row r="41" spans="1:10">
      <c r="A41" s="422"/>
      <c r="B41" s="321"/>
      <c r="C41" s="434"/>
      <c r="D41" s="324"/>
      <c r="E41" s="325"/>
      <c r="F41" s="318" t="s">
        <v>1148</v>
      </c>
      <c r="G41" s="355"/>
      <c r="H41" s="355"/>
      <c r="I41" s="355"/>
      <c r="J41" s="419"/>
    </row>
    <row r="42" spans="1:10">
      <c r="A42" s="422"/>
      <c r="B42" s="181"/>
      <c r="C42" s="434"/>
      <c r="D42" s="324"/>
      <c r="E42" s="325"/>
      <c r="F42" s="318" t="s">
        <v>1149</v>
      </c>
      <c r="G42" s="355"/>
      <c r="H42" s="355"/>
      <c r="I42" s="355"/>
      <c r="J42" s="419"/>
    </row>
    <row r="43" spans="1:10">
      <c r="A43" s="422"/>
      <c r="B43" s="181"/>
      <c r="C43" s="434"/>
      <c r="D43" s="324"/>
      <c r="E43" s="325"/>
      <c r="F43" s="318" t="s">
        <v>1150</v>
      </c>
      <c r="G43" s="355"/>
      <c r="H43" s="355"/>
      <c r="I43" s="355"/>
      <c r="J43" s="419"/>
    </row>
    <row r="44" spans="1:10">
      <c r="A44" s="423"/>
      <c r="B44" s="336"/>
      <c r="C44" s="435"/>
      <c r="D44" s="343"/>
      <c r="E44" s="344"/>
      <c r="F44" s="336"/>
      <c r="G44" s="358"/>
      <c r="H44" s="356"/>
      <c r="I44" s="356"/>
      <c r="J44" s="420"/>
    </row>
    <row r="45" spans="1:10">
      <c r="A45" s="421"/>
      <c r="B45" s="335" t="s">
        <v>1172</v>
      </c>
      <c r="C45" s="433" t="s">
        <v>1171</v>
      </c>
      <c r="D45" s="340">
        <v>20</v>
      </c>
      <c r="E45" s="341"/>
      <c r="F45" s="332" t="s">
        <v>1379</v>
      </c>
      <c r="G45" s="353"/>
      <c r="H45" s="353"/>
      <c r="I45" s="353"/>
      <c r="J45" s="418"/>
    </row>
    <row r="46" spans="1:10">
      <c r="A46" s="422"/>
      <c r="B46" s="328"/>
      <c r="C46" s="434"/>
      <c r="D46" s="324"/>
      <c r="E46" s="325"/>
      <c r="F46" s="318" t="s">
        <v>1148</v>
      </c>
      <c r="G46" s="355"/>
      <c r="H46" s="355"/>
      <c r="I46" s="355"/>
      <c r="J46" s="419"/>
    </row>
    <row r="47" spans="1:10">
      <c r="A47" s="422"/>
      <c r="B47" s="181"/>
      <c r="C47" s="434"/>
      <c r="D47" s="324"/>
      <c r="E47" s="325"/>
      <c r="F47" s="318" t="s">
        <v>1149</v>
      </c>
      <c r="G47" s="355"/>
      <c r="H47" s="355"/>
      <c r="I47" s="355"/>
      <c r="J47" s="419"/>
    </row>
    <row r="48" spans="1:10">
      <c r="A48" s="422"/>
      <c r="B48" s="181"/>
      <c r="C48" s="434"/>
      <c r="D48" s="324"/>
      <c r="E48" s="325"/>
      <c r="F48" s="318" t="s">
        <v>1150</v>
      </c>
      <c r="G48" s="355"/>
      <c r="H48" s="355"/>
      <c r="I48" s="355"/>
      <c r="J48" s="419"/>
    </row>
    <row r="49" spans="1:10">
      <c r="A49" s="423"/>
      <c r="B49" s="336"/>
      <c r="C49" s="435"/>
      <c r="D49" s="343"/>
      <c r="E49" s="344"/>
      <c r="F49" s="336"/>
      <c r="G49" s="358"/>
      <c r="H49" s="356"/>
      <c r="I49" s="356"/>
      <c r="J49" s="420"/>
    </row>
    <row r="50" spans="1:10">
      <c r="A50" s="415" t="s">
        <v>58</v>
      </c>
      <c r="B50" s="332" t="s">
        <v>1156</v>
      </c>
      <c r="C50" s="430" t="s">
        <v>1173</v>
      </c>
      <c r="D50" s="340">
        <v>10</v>
      </c>
      <c r="E50" s="341"/>
      <c r="F50" s="332" t="s">
        <v>1380</v>
      </c>
      <c r="G50" s="352"/>
      <c r="H50" s="353"/>
      <c r="I50" s="353"/>
      <c r="J50" s="418"/>
    </row>
    <row r="51" spans="1:10">
      <c r="A51" s="416"/>
      <c r="B51" s="318"/>
      <c r="C51" s="431"/>
      <c r="D51" s="324"/>
      <c r="E51" s="325"/>
      <c r="F51" s="318" t="s">
        <v>1158</v>
      </c>
      <c r="G51" s="354"/>
      <c r="H51" s="355"/>
      <c r="I51" s="355"/>
      <c r="J51" s="419"/>
    </row>
    <row r="52" spans="1:10">
      <c r="A52" s="416"/>
      <c r="B52" s="181"/>
      <c r="C52" s="431"/>
      <c r="D52" s="324"/>
      <c r="E52" s="325"/>
      <c r="F52" s="318" t="s">
        <v>1159</v>
      </c>
      <c r="G52" s="354"/>
      <c r="H52" s="355"/>
      <c r="I52" s="355"/>
      <c r="J52" s="419"/>
    </row>
    <row r="53" spans="1:10">
      <c r="A53" s="416"/>
      <c r="B53" s="181"/>
      <c r="C53" s="431"/>
      <c r="D53" s="324"/>
      <c r="E53" s="325"/>
      <c r="F53" s="318" t="s">
        <v>1150</v>
      </c>
      <c r="G53" s="354"/>
      <c r="H53" s="355"/>
      <c r="I53" s="355"/>
      <c r="J53" s="419"/>
    </row>
    <row r="54" spans="1:10">
      <c r="A54" s="417"/>
      <c r="B54" s="336"/>
      <c r="C54" s="432"/>
      <c r="D54" s="343"/>
      <c r="E54" s="344"/>
      <c r="F54" s="336"/>
      <c r="G54" s="358"/>
      <c r="H54" s="356"/>
      <c r="I54" s="356"/>
      <c r="J54" s="420"/>
    </row>
    <row r="55" spans="1:10">
      <c r="A55" s="415"/>
      <c r="B55" s="332" t="s">
        <v>1172</v>
      </c>
      <c r="C55" s="430" t="s">
        <v>1173</v>
      </c>
      <c r="D55" s="340">
        <v>10</v>
      </c>
      <c r="E55" s="341"/>
      <c r="F55" s="332" t="s">
        <v>1380</v>
      </c>
      <c r="G55" s="352"/>
      <c r="H55" s="353"/>
      <c r="I55" s="353"/>
      <c r="J55" s="418"/>
    </row>
    <row r="56" spans="1:10">
      <c r="A56" s="416"/>
      <c r="B56" s="328"/>
      <c r="C56" s="431"/>
      <c r="D56" s="324"/>
      <c r="E56" s="325"/>
      <c r="F56" s="318" t="s">
        <v>1158</v>
      </c>
      <c r="G56" s="354"/>
      <c r="H56" s="355"/>
      <c r="I56" s="355"/>
      <c r="J56" s="419"/>
    </row>
    <row r="57" spans="1:10">
      <c r="A57" s="416"/>
      <c r="B57" s="181"/>
      <c r="C57" s="431"/>
      <c r="D57" s="324"/>
      <c r="E57" s="325"/>
      <c r="F57" s="318" t="s">
        <v>1159</v>
      </c>
      <c r="G57" s="354"/>
      <c r="H57" s="355"/>
      <c r="I57" s="355"/>
      <c r="J57" s="419"/>
    </row>
    <row r="58" spans="1:10">
      <c r="A58" s="416"/>
      <c r="B58" s="181"/>
      <c r="C58" s="431"/>
      <c r="D58" s="324"/>
      <c r="E58" s="325"/>
      <c r="F58" s="318" t="s">
        <v>1150</v>
      </c>
      <c r="G58" s="354"/>
      <c r="H58" s="355"/>
      <c r="I58" s="355"/>
      <c r="J58" s="419"/>
    </row>
    <row r="59" spans="1:10">
      <c r="A59" s="417"/>
      <c r="B59" s="336"/>
      <c r="C59" s="432"/>
      <c r="D59" s="343"/>
      <c r="E59" s="344"/>
      <c r="F59" s="336"/>
      <c r="G59" s="358"/>
      <c r="H59" s="356"/>
      <c r="I59" s="356"/>
      <c r="J59" s="420"/>
    </row>
    <row r="60" spans="1:10">
      <c r="A60" s="421" t="s">
        <v>1174</v>
      </c>
      <c r="B60" s="335" t="s">
        <v>1156</v>
      </c>
      <c r="C60" s="433" t="s">
        <v>1175</v>
      </c>
      <c r="D60" s="340">
        <v>20</v>
      </c>
      <c r="E60" s="341"/>
      <c r="F60" s="332" t="s">
        <v>1379</v>
      </c>
      <c r="G60" s="353"/>
      <c r="H60" s="353"/>
      <c r="I60" s="353"/>
      <c r="J60" s="418"/>
    </row>
    <row r="61" spans="1:10">
      <c r="A61" s="422"/>
      <c r="B61" s="329"/>
      <c r="C61" s="434"/>
      <c r="D61" s="324"/>
      <c r="E61" s="325"/>
      <c r="F61" s="318" t="s">
        <v>1148</v>
      </c>
      <c r="G61" s="355"/>
      <c r="H61" s="355"/>
      <c r="I61" s="355"/>
      <c r="J61" s="419"/>
    </row>
    <row r="62" spans="1:10">
      <c r="A62" s="422"/>
      <c r="B62" s="181"/>
      <c r="C62" s="434"/>
      <c r="D62" s="324"/>
      <c r="E62" s="325"/>
      <c r="F62" s="318" t="s">
        <v>1149</v>
      </c>
      <c r="G62" s="355"/>
      <c r="H62" s="355"/>
      <c r="I62" s="355"/>
      <c r="J62" s="419"/>
    </row>
    <row r="63" spans="1:10">
      <c r="A63" s="422"/>
      <c r="B63" s="181"/>
      <c r="C63" s="434"/>
      <c r="D63" s="324"/>
      <c r="E63" s="325"/>
      <c r="F63" s="318" t="s">
        <v>1150</v>
      </c>
      <c r="G63" s="355"/>
      <c r="H63" s="355"/>
      <c r="I63" s="355"/>
      <c r="J63" s="419"/>
    </row>
    <row r="64" spans="1:10">
      <c r="A64" s="423"/>
      <c r="B64" s="336"/>
      <c r="C64" s="435"/>
      <c r="D64" s="343"/>
      <c r="E64" s="344"/>
      <c r="F64" s="336"/>
      <c r="G64" s="358"/>
      <c r="H64" s="356"/>
      <c r="I64" s="356"/>
      <c r="J64" s="420"/>
    </row>
    <row r="65" spans="1:10">
      <c r="A65" s="421"/>
      <c r="B65" s="335" t="s">
        <v>1176</v>
      </c>
      <c r="C65" s="433" t="s">
        <v>1175</v>
      </c>
      <c r="D65" s="340">
        <v>20</v>
      </c>
      <c r="E65" s="341"/>
      <c r="F65" s="332" t="s">
        <v>1379</v>
      </c>
      <c r="G65" s="353"/>
      <c r="H65" s="353"/>
      <c r="I65" s="353"/>
      <c r="J65" s="418"/>
    </row>
    <row r="66" spans="1:10">
      <c r="A66" s="422"/>
      <c r="B66" s="328"/>
      <c r="C66" s="434"/>
      <c r="D66" s="324"/>
      <c r="E66" s="325"/>
      <c r="F66" s="318" t="s">
        <v>1148</v>
      </c>
      <c r="G66" s="355"/>
      <c r="H66" s="355"/>
      <c r="I66" s="355"/>
      <c r="J66" s="419"/>
    </row>
    <row r="67" spans="1:10">
      <c r="A67" s="422"/>
      <c r="B67" s="181"/>
      <c r="C67" s="434"/>
      <c r="D67" s="324"/>
      <c r="E67" s="325"/>
      <c r="F67" s="318" t="s">
        <v>1149</v>
      </c>
      <c r="G67" s="355"/>
      <c r="H67" s="355"/>
      <c r="I67" s="355"/>
      <c r="J67" s="419"/>
    </row>
    <row r="68" spans="1:10">
      <c r="A68" s="422"/>
      <c r="B68" s="181"/>
      <c r="C68" s="434"/>
      <c r="D68" s="324"/>
      <c r="E68" s="325"/>
      <c r="F68" s="318" t="s">
        <v>1150</v>
      </c>
      <c r="G68" s="355"/>
      <c r="H68" s="355"/>
      <c r="I68" s="355"/>
      <c r="J68" s="419"/>
    </row>
    <row r="69" spans="1:10">
      <c r="A69" s="422"/>
      <c r="B69" s="181"/>
      <c r="C69" s="434"/>
      <c r="D69" s="324"/>
      <c r="E69" s="325"/>
      <c r="F69" s="181"/>
      <c r="G69" s="359"/>
      <c r="H69" s="355"/>
      <c r="I69" s="355"/>
      <c r="J69" s="419"/>
    </row>
    <row r="70" spans="1:10">
      <c r="A70" s="436" t="s">
        <v>1177</v>
      </c>
      <c r="B70" s="317" t="s">
        <v>1156</v>
      </c>
      <c r="C70" s="438" t="s">
        <v>1178</v>
      </c>
      <c r="D70" s="322">
        <v>20</v>
      </c>
      <c r="E70" s="323"/>
      <c r="F70" s="317" t="s">
        <v>1379</v>
      </c>
      <c r="G70" s="360"/>
      <c r="H70" s="361"/>
      <c r="I70" s="361"/>
      <c r="J70" s="439"/>
    </row>
    <row r="71" spans="1:10">
      <c r="A71" s="437"/>
      <c r="B71" s="318"/>
      <c r="C71" s="431"/>
      <c r="D71" s="324"/>
      <c r="E71" s="325"/>
      <c r="F71" s="318" t="s">
        <v>1148</v>
      </c>
      <c r="G71" s="354"/>
      <c r="H71" s="355"/>
      <c r="I71" s="355"/>
      <c r="J71" s="440"/>
    </row>
    <row r="72" spans="1:10">
      <c r="A72" s="437"/>
      <c r="B72" s="181"/>
      <c r="C72" s="431"/>
      <c r="D72" s="324"/>
      <c r="E72" s="325"/>
      <c r="F72" s="318" t="s">
        <v>1149</v>
      </c>
      <c r="G72" s="354"/>
      <c r="H72" s="355"/>
      <c r="I72" s="355"/>
      <c r="J72" s="440"/>
    </row>
    <row r="73" spans="1:10">
      <c r="A73" s="437"/>
      <c r="B73" s="181"/>
      <c r="C73" s="431"/>
      <c r="D73" s="324"/>
      <c r="E73" s="325"/>
      <c r="F73" s="318" t="s">
        <v>1150</v>
      </c>
      <c r="G73" s="354"/>
      <c r="H73" s="355"/>
      <c r="I73" s="355"/>
      <c r="J73" s="440"/>
    </row>
    <row r="74" spans="1:10">
      <c r="A74" s="437"/>
      <c r="B74" s="181"/>
      <c r="C74" s="431"/>
      <c r="D74" s="324"/>
      <c r="E74" s="325"/>
      <c r="F74" s="181"/>
      <c r="G74" s="359"/>
      <c r="H74" s="355"/>
      <c r="I74" s="355"/>
      <c r="J74" s="440"/>
    </row>
    <row r="75" spans="1:10">
      <c r="A75" s="346"/>
      <c r="B75" s="332" t="s">
        <v>1172</v>
      </c>
      <c r="C75" s="430" t="s">
        <v>1178</v>
      </c>
      <c r="D75" s="340">
        <v>10</v>
      </c>
      <c r="E75" s="341"/>
      <c r="F75" s="332" t="s">
        <v>1380</v>
      </c>
      <c r="G75" s="352"/>
      <c r="H75" s="353"/>
      <c r="I75" s="353"/>
      <c r="J75" s="418"/>
    </row>
    <row r="76" spans="1:10">
      <c r="A76" s="347"/>
      <c r="B76" s="328"/>
      <c r="C76" s="431"/>
      <c r="D76" s="324"/>
      <c r="E76" s="325"/>
      <c r="F76" s="318" t="s">
        <v>1158</v>
      </c>
      <c r="G76" s="354"/>
      <c r="H76" s="355"/>
      <c r="I76" s="355"/>
      <c r="J76" s="419"/>
    </row>
    <row r="77" spans="1:10">
      <c r="A77" s="347"/>
      <c r="B77" s="181"/>
      <c r="C77" s="431"/>
      <c r="D77" s="324"/>
      <c r="E77" s="325"/>
      <c r="F77" s="318" t="s">
        <v>1159</v>
      </c>
      <c r="G77" s="354"/>
      <c r="H77" s="355"/>
      <c r="I77" s="355"/>
      <c r="J77" s="419"/>
    </row>
    <row r="78" spans="1:10">
      <c r="A78" s="347"/>
      <c r="B78" s="181"/>
      <c r="C78" s="431"/>
      <c r="D78" s="324"/>
      <c r="E78" s="325"/>
      <c r="F78" s="318" t="s">
        <v>1150</v>
      </c>
      <c r="G78" s="354"/>
      <c r="H78" s="355"/>
      <c r="I78" s="355"/>
      <c r="J78" s="419"/>
    </row>
    <row r="79" spans="1:10">
      <c r="A79" s="348"/>
      <c r="B79" s="336"/>
      <c r="C79" s="432"/>
      <c r="D79" s="343"/>
      <c r="E79" s="344"/>
      <c r="F79" s="336"/>
      <c r="G79" s="358"/>
      <c r="H79" s="356"/>
      <c r="I79" s="356"/>
      <c r="J79" s="420"/>
    </row>
    <row r="80" spans="1:10">
      <c r="A80" s="421" t="s">
        <v>1179</v>
      </c>
      <c r="B80" s="335" t="s">
        <v>1156</v>
      </c>
      <c r="C80" s="441" t="s">
        <v>1180</v>
      </c>
      <c r="D80" s="340">
        <v>20</v>
      </c>
      <c r="E80" s="341"/>
      <c r="F80" s="332" t="s">
        <v>1379</v>
      </c>
      <c r="G80" s="353"/>
      <c r="H80" s="353"/>
      <c r="I80" s="353"/>
      <c r="J80" s="418"/>
    </row>
    <row r="81" spans="1:10">
      <c r="A81" s="422"/>
      <c r="B81" s="321"/>
      <c r="C81" s="442"/>
      <c r="D81" s="324"/>
      <c r="E81" s="325"/>
      <c r="F81" s="318" t="s">
        <v>1148</v>
      </c>
      <c r="G81" s="355"/>
      <c r="H81" s="355"/>
      <c r="I81" s="355"/>
      <c r="J81" s="419"/>
    </row>
    <row r="82" spans="1:10">
      <c r="A82" s="422"/>
      <c r="B82" s="181"/>
      <c r="C82" s="442"/>
      <c r="D82" s="324"/>
      <c r="E82" s="325"/>
      <c r="F82" s="318" t="s">
        <v>1149</v>
      </c>
      <c r="G82" s="355"/>
      <c r="H82" s="355"/>
      <c r="I82" s="355"/>
      <c r="J82" s="419"/>
    </row>
    <row r="83" spans="1:10">
      <c r="A83" s="422"/>
      <c r="B83" s="181"/>
      <c r="C83" s="442"/>
      <c r="D83" s="324"/>
      <c r="E83" s="325"/>
      <c r="F83" s="318" t="s">
        <v>1150</v>
      </c>
      <c r="G83" s="355"/>
      <c r="H83" s="355"/>
      <c r="I83" s="355"/>
      <c r="J83" s="419"/>
    </row>
    <row r="84" spans="1:10" ht="59.1" customHeight="1">
      <c r="A84" s="423"/>
      <c r="B84" s="336"/>
      <c r="C84" s="443"/>
      <c r="D84" s="343"/>
      <c r="E84" s="344"/>
      <c r="F84" s="336"/>
      <c r="G84" s="358"/>
      <c r="H84" s="356"/>
      <c r="I84" s="356"/>
      <c r="J84" s="420"/>
    </row>
    <row r="85" spans="1:10">
      <c r="A85" s="421"/>
      <c r="B85" s="335" t="s">
        <v>1172</v>
      </c>
      <c r="C85" s="441" t="s">
        <v>1180</v>
      </c>
      <c r="D85" s="340">
        <v>10</v>
      </c>
      <c r="E85" s="341"/>
      <c r="F85" s="332" t="s">
        <v>1380</v>
      </c>
      <c r="G85" s="353"/>
      <c r="H85" s="353"/>
      <c r="I85" s="353"/>
      <c r="J85" s="418"/>
    </row>
    <row r="86" spans="1:10">
      <c r="A86" s="422"/>
      <c r="B86" s="328"/>
      <c r="C86" s="442"/>
      <c r="D86" s="324"/>
      <c r="E86" s="325"/>
      <c r="F86" s="318" t="s">
        <v>1158</v>
      </c>
      <c r="G86" s="355"/>
      <c r="H86" s="355"/>
      <c r="I86" s="355"/>
      <c r="J86" s="419"/>
    </row>
    <row r="87" spans="1:10">
      <c r="A87" s="422"/>
      <c r="B87" s="181"/>
      <c r="C87" s="442"/>
      <c r="D87" s="324"/>
      <c r="E87" s="325"/>
      <c r="F87" s="318" t="s">
        <v>1159</v>
      </c>
      <c r="G87" s="355"/>
      <c r="H87" s="355"/>
      <c r="I87" s="355"/>
      <c r="J87" s="419"/>
    </row>
    <row r="88" spans="1:10">
      <c r="A88" s="422"/>
      <c r="B88" s="181"/>
      <c r="C88" s="442"/>
      <c r="D88" s="324"/>
      <c r="E88" s="325"/>
      <c r="F88" s="318" t="s">
        <v>1150</v>
      </c>
      <c r="G88" s="355"/>
      <c r="H88" s="355"/>
      <c r="I88" s="355"/>
      <c r="J88" s="419"/>
    </row>
    <row r="89" spans="1:10">
      <c r="A89" s="422"/>
      <c r="B89" s="181"/>
      <c r="C89" s="442"/>
      <c r="D89" s="324"/>
      <c r="E89" s="325"/>
      <c r="F89" s="181"/>
      <c r="G89" s="359"/>
      <c r="H89" s="355"/>
      <c r="I89" s="355"/>
      <c r="J89" s="419"/>
    </row>
    <row r="90" spans="1:10" ht="42" customHeight="1">
      <c r="A90" s="342"/>
      <c r="B90" s="336"/>
      <c r="C90" s="387"/>
      <c r="D90" s="343"/>
      <c r="E90" s="344"/>
      <c r="F90" s="336"/>
      <c r="G90" s="358"/>
      <c r="H90" s="356"/>
      <c r="I90" s="356"/>
      <c r="J90" s="357"/>
    </row>
    <row r="91" spans="1:10">
      <c r="A91" s="415" t="s">
        <v>47</v>
      </c>
      <c r="B91" s="332" t="s">
        <v>1181</v>
      </c>
      <c r="C91" s="430" t="s">
        <v>1182</v>
      </c>
      <c r="D91" s="340">
        <v>20</v>
      </c>
      <c r="E91" s="341"/>
      <c r="F91" s="332" t="s">
        <v>1379</v>
      </c>
      <c r="G91" s="352"/>
      <c r="H91" s="353"/>
      <c r="I91" s="353"/>
      <c r="J91" s="418"/>
    </row>
    <row r="92" spans="1:10">
      <c r="A92" s="416"/>
      <c r="B92" s="318"/>
      <c r="C92" s="431"/>
      <c r="D92" s="324"/>
      <c r="E92" s="325"/>
      <c r="F92" s="318" t="s">
        <v>1148</v>
      </c>
      <c r="G92" s="354"/>
      <c r="H92" s="355"/>
      <c r="I92" s="355"/>
      <c r="J92" s="419"/>
    </row>
    <row r="93" spans="1:10">
      <c r="A93" s="416"/>
      <c r="B93" s="181"/>
      <c r="C93" s="431"/>
      <c r="D93" s="324"/>
      <c r="E93" s="325"/>
      <c r="F93" s="318" t="s">
        <v>1149</v>
      </c>
      <c r="G93" s="354"/>
      <c r="H93" s="355"/>
      <c r="I93" s="355"/>
      <c r="J93" s="419"/>
    </row>
    <row r="94" spans="1:10">
      <c r="A94" s="416"/>
      <c r="B94" s="181"/>
      <c r="C94" s="431"/>
      <c r="D94" s="324"/>
      <c r="E94" s="325"/>
      <c r="F94" s="318" t="s">
        <v>1150</v>
      </c>
      <c r="G94" s="354"/>
      <c r="H94" s="355"/>
      <c r="I94" s="355"/>
      <c r="J94" s="419"/>
    </row>
    <row r="95" spans="1:10">
      <c r="A95" s="417"/>
      <c r="B95" s="336"/>
      <c r="C95" s="432"/>
      <c r="D95" s="343"/>
      <c r="E95" s="344"/>
      <c r="F95" s="336"/>
      <c r="G95" s="358"/>
      <c r="H95" s="356"/>
      <c r="I95" s="356"/>
      <c r="J95" s="420"/>
    </row>
    <row r="96" spans="1:10">
      <c r="A96" s="415"/>
      <c r="B96" s="332" t="s">
        <v>47</v>
      </c>
      <c r="C96" s="430" t="s">
        <v>1182</v>
      </c>
      <c r="D96" s="340">
        <v>10</v>
      </c>
      <c r="E96" s="341"/>
      <c r="F96" s="332" t="s">
        <v>1380</v>
      </c>
      <c r="G96" s="352"/>
      <c r="H96" s="353"/>
      <c r="I96" s="353"/>
      <c r="J96" s="418"/>
    </row>
    <row r="97" spans="1:10">
      <c r="A97" s="416"/>
      <c r="B97" s="328"/>
      <c r="C97" s="431"/>
      <c r="D97" s="324"/>
      <c r="E97" s="325"/>
      <c r="F97" s="318" t="s">
        <v>1158</v>
      </c>
      <c r="G97" s="354"/>
      <c r="H97" s="355"/>
      <c r="I97" s="355"/>
      <c r="J97" s="419"/>
    </row>
    <row r="98" spans="1:10">
      <c r="A98" s="416"/>
      <c r="B98" s="181"/>
      <c r="C98" s="431"/>
      <c r="D98" s="324"/>
      <c r="E98" s="325"/>
      <c r="F98" s="318" t="s">
        <v>1159</v>
      </c>
      <c r="G98" s="354"/>
      <c r="H98" s="355"/>
      <c r="I98" s="355"/>
      <c r="J98" s="419"/>
    </row>
    <row r="99" spans="1:10">
      <c r="A99" s="416"/>
      <c r="B99" s="181"/>
      <c r="C99" s="431"/>
      <c r="D99" s="324"/>
      <c r="E99" s="325"/>
      <c r="F99" s="318" t="s">
        <v>1150</v>
      </c>
      <c r="G99" s="354"/>
      <c r="H99" s="355"/>
      <c r="I99" s="355"/>
      <c r="J99" s="419"/>
    </row>
    <row r="100" spans="1:10">
      <c r="A100" s="417"/>
      <c r="B100" s="336"/>
      <c r="C100" s="432"/>
      <c r="D100" s="343"/>
      <c r="E100" s="344"/>
      <c r="F100" s="336"/>
      <c r="G100" s="358"/>
      <c r="H100" s="356"/>
      <c r="I100" s="356"/>
      <c r="J100" s="420"/>
    </row>
    <row r="101" spans="1:10">
      <c r="A101" s="444" t="s">
        <v>1183</v>
      </c>
      <c r="B101" s="447" t="s">
        <v>1184</v>
      </c>
      <c r="C101" s="433" t="s">
        <v>1185</v>
      </c>
      <c r="D101" s="340">
        <v>20</v>
      </c>
      <c r="E101" s="350"/>
      <c r="F101" s="332" t="s">
        <v>1379</v>
      </c>
      <c r="G101" s="362"/>
      <c r="H101" s="450"/>
      <c r="I101" s="363"/>
      <c r="J101" s="364"/>
    </row>
    <row r="102" spans="1:10">
      <c r="A102" s="445"/>
      <c r="B102" s="448"/>
      <c r="C102" s="434"/>
      <c r="D102" s="324"/>
      <c r="E102" s="330"/>
      <c r="F102" s="318" t="s">
        <v>1148</v>
      </c>
      <c r="G102" s="365"/>
      <c r="H102" s="451"/>
      <c r="I102" s="366"/>
      <c r="J102" s="367"/>
    </row>
    <row r="103" spans="1:10">
      <c r="A103" s="445"/>
      <c r="B103" s="448"/>
      <c r="C103" s="434"/>
      <c r="D103" s="324"/>
      <c r="E103" s="330"/>
      <c r="F103" s="318" t="s">
        <v>1149</v>
      </c>
      <c r="G103" s="365"/>
      <c r="H103" s="451"/>
      <c r="I103" s="366"/>
      <c r="J103" s="367"/>
    </row>
    <row r="104" spans="1:10">
      <c r="A104" s="445"/>
      <c r="B104" s="448"/>
      <c r="C104" s="434"/>
      <c r="D104" s="324"/>
      <c r="E104" s="330"/>
      <c r="F104" s="318" t="s">
        <v>1150</v>
      </c>
      <c r="G104" s="365"/>
      <c r="H104" s="451"/>
      <c r="I104" s="366"/>
      <c r="J104" s="367"/>
    </row>
    <row r="105" spans="1:10">
      <c r="A105" s="446"/>
      <c r="B105" s="449"/>
      <c r="C105" s="435"/>
      <c r="D105" s="343"/>
      <c r="E105" s="351"/>
      <c r="F105" s="349"/>
      <c r="G105" s="368"/>
      <c r="H105" s="452"/>
      <c r="I105" s="369"/>
      <c r="J105" s="370"/>
    </row>
    <row r="106" spans="1:10">
      <c r="A106" s="444"/>
      <c r="B106" s="447" t="s">
        <v>1184</v>
      </c>
      <c r="C106" s="433" t="s">
        <v>1186</v>
      </c>
      <c r="D106" s="340">
        <v>20</v>
      </c>
      <c r="E106" s="350"/>
      <c r="F106" s="332" t="s">
        <v>1379</v>
      </c>
      <c r="G106" s="362"/>
      <c r="H106" s="450"/>
      <c r="I106" s="363"/>
      <c r="J106" s="364"/>
    </row>
    <row r="107" spans="1:10">
      <c r="A107" s="445"/>
      <c r="B107" s="448"/>
      <c r="C107" s="434"/>
      <c r="D107" s="324"/>
      <c r="E107" s="330"/>
      <c r="F107" s="318" t="s">
        <v>1148</v>
      </c>
      <c r="G107" s="365"/>
      <c r="H107" s="451"/>
      <c r="I107" s="366"/>
      <c r="J107" s="367"/>
    </row>
    <row r="108" spans="1:10">
      <c r="A108" s="445"/>
      <c r="B108" s="448"/>
      <c r="C108" s="434"/>
      <c r="D108" s="324"/>
      <c r="E108" s="330"/>
      <c r="F108" s="318" t="s">
        <v>1149</v>
      </c>
      <c r="G108" s="365"/>
      <c r="H108" s="451"/>
      <c r="I108" s="366"/>
      <c r="J108" s="367"/>
    </row>
    <row r="109" spans="1:10">
      <c r="A109" s="445"/>
      <c r="B109" s="448"/>
      <c r="C109" s="434"/>
      <c r="D109" s="324"/>
      <c r="E109" s="330"/>
      <c r="F109" s="318" t="s">
        <v>1150</v>
      </c>
      <c r="G109" s="365"/>
      <c r="H109" s="451"/>
      <c r="I109" s="366"/>
      <c r="J109" s="367"/>
    </row>
    <row r="110" spans="1:10">
      <c r="A110" s="446"/>
      <c r="B110" s="449"/>
      <c r="C110" s="435"/>
      <c r="D110" s="343"/>
      <c r="E110" s="351"/>
      <c r="F110" s="349"/>
      <c r="G110" s="368"/>
      <c r="H110" s="452"/>
      <c r="I110" s="369"/>
      <c r="J110" s="370"/>
    </row>
    <row r="111" spans="1:10">
      <c r="A111" s="444"/>
      <c r="B111" s="447" t="s">
        <v>1184</v>
      </c>
      <c r="C111" s="433" t="s">
        <v>1187</v>
      </c>
      <c r="D111" s="340">
        <v>20</v>
      </c>
      <c r="E111" s="350"/>
      <c r="F111" s="332" t="s">
        <v>1379</v>
      </c>
      <c r="G111" s="362"/>
      <c r="H111" s="450"/>
      <c r="I111" s="363"/>
      <c r="J111" s="364"/>
    </row>
    <row r="112" spans="1:10">
      <c r="A112" s="445"/>
      <c r="B112" s="448"/>
      <c r="C112" s="434"/>
      <c r="D112" s="324"/>
      <c r="E112" s="330"/>
      <c r="F112" s="318" t="s">
        <v>1148</v>
      </c>
      <c r="G112" s="365"/>
      <c r="H112" s="451"/>
      <c r="I112" s="366"/>
      <c r="J112" s="367"/>
    </row>
    <row r="113" spans="1:10">
      <c r="A113" s="445"/>
      <c r="B113" s="448"/>
      <c r="C113" s="434"/>
      <c r="D113" s="324"/>
      <c r="E113" s="330"/>
      <c r="F113" s="318" t="s">
        <v>1149</v>
      </c>
      <c r="G113" s="365"/>
      <c r="H113" s="451"/>
      <c r="I113" s="366"/>
      <c r="J113" s="367"/>
    </row>
    <row r="114" spans="1:10">
      <c r="A114" s="445"/>
      <c r="B114" s="448"/>
      <c r="C114" s="434"/>
      <c r="D114" s="324"/>
      <c r="E114" s="330"/>
      <c r="F114" s="318" t="s">
        <v>1150</v>
      </c>
      <c r="G114" s="365"/>
      <c r="H114" s="451"/>
      <c r="I114" s="366"/>
      <c r="J114" s="367"/>
    </row>
    <row r="115" spans="1:10">
      <c r="A115" s="446"/>
      <c r="B115" s="449"/>
      <c r="C115" s="435"/>
      <c r="D115" s="343"/>
      <c r="E115" s="351"/>
      <c r="F115" s="349"/>
      <c r="G115" s="368"/>
      <c r="H115" s="452"/>
      <c r="I115" s="369"/>
      <c r="J115" s="370"/>
    </row>
    <row r="116" spans="1:10">
      <c r="A116" s="444"/>
      <c r="B116" s="447" t="s">
        <v>1184</v>
      </c>
      <c r="C116" s="433" t="s">
        <v>1188</v>
      </c>
      <c r="D116" s="340">
        <v>20</v>
      </c>
      <c r="E116" s="350"/>
      <c r="F116" s="332" t="s">
        <v>1379</v>
      </c>
      <c r="G116" s="362"/>
      <c r="H116" s="450"/>
      <c r="I116" s="363"/>
      <c r="J116" s="364"/>
    </row>
    <row r="117" spans="1:10">
      <c r="A117" s="445"/>
      <c r="B117" s="448"/>
      <c r="C117" s="434"/>
      <c r="D117" s="324"/>
      <c r="E117" s="330"/>
      <c r="F117" s="318" t="s">
        <v>1148</v>
      </c>
      <c r="G117" s="365"/>
      <c r="H117" s="451"/>
      <c r="I117" s="366"/>
      <c r="J117" s="367"/>
    </row>
    <row r="118" spans="1:10">
      <c r="A118" s="445"/>
      <c r="B118" s="448"/>
      <c r="C118" s="434"/>
      <c r="D118" s="324"/>
      <c r="E118" s="330"/>
      <c r="F118" s="318" t="s">
        <v>1149</v>
      </c>
      <c r="G118" s="365"/>
      <c r="H118" s="451"/>
      <c r="I118" s="366"/>
      <c r="J118" s="367"/>
    </row>
    <row r="119" spans="1:10">
      <c r="A119" s="445"/>
      <c r="B119" s="448"/>
      <c r="C119" s="434"/>
      <c r="D119" s="324"/>
      <c r="E119" s="330"/>
      <c r="F119" s="318" t="s">
        <v>1150</v>
      </c>
      <c r="G119" s="365"/>
      <c r="H119" s="451"/>
      <c r="I119" s="366"/>
      <c r="J119" s="367"/>
    </row>
    <row r="120" spans="1:10">
      <c r="A120" s="446"/>
      <c r="B120" s="449"/>
      <c r="C120" s="435"/>
      <c r="D120" s="343"/>
      <c r="E120" s="351"/>
      <c r="F120" s="349"/>
      <c r="G120" s="368"/>
      <c r="H120" s="452"/>
      <c r="I120" s="369"/>
      <c r="J120" s="370"/>
    </row>
    <row r="121" spans="1:10">
      <c r="A121" s="453"/>
      <c r="B121" s="448" t="s">
        <v>1184</v>
      </c>
      <c r="C121" s="434" t="s">
        <v>1189</v>
      </c>
      <c r="D121" s="324">
        <v>10</v>
      </c>
      <c r="E121" s="330"/>
      <c r="F121" s="318" t="s">
        <v>1380</v>
      </c>
      <c r="G121" s="365"/>
      <c r="H121" s="451"/>
      <c r="I121" s="366"/>
      <c r="J121" s="371"/>
    </row>
    <row r="122" spans="1:10">
      <c r="A122" s="453"/>
      <c r="B122" s="448"/>
      <c r="C122" s="434"/>
      <c r="D122" s="324"/>
      <c r="E122" s="330"/>
      <c r="F122" s="318" t="s">
        <v>1158</v>
      </c>
      <c r="G122" s="365"/>
      <c r="H122" s="451"/>
      <c r="I122" s="366"/>
      <c r="J122" s="371"/>
    </row>
    <row r="123" spans="1:10">
      <c r="A123" s="453"/>
      <c r="B123" s="448"/>
      <c r="C123" s="434"/>
      <c r="D123" s="324"/>
      <c r="E123" s="330"/>
      <c r="F123" s="318" t="s">
        <v>1159</v>
      </c>
      <c r="G123" s="365"/>
      <c r="H123" s="451"/>
      <c r="I123" s="366"/>
      <c r="J123" s="371"/>
    </row>
    <row r="124" spans="1:10">
      <c r="A124" s="453"/>
      <c r="B124" s="448"/>
      <c r="C124" s="434"/>
      <c r="D124" s="324"/>
      <c r="E124" s="330"/>
      <c r="F124" s="318" t="s">
        <v>1150</v>
      </c>
      <c r="G124" s="365"/>
      <c r="H124" s="451"/>
      <c r="I124" s="366"/>
      <c r="J124" s="371"/>
    </row>
    <row r="125" spans="1:10">
      <c r="A125" s="453"/>
      <c r="B125" s="448"/>
      <c r="C125" s="434"/>
      <c r="D125" s="324"/>
      <c r="E125" s="330"/>
      <c r="F125" s="314"/>
      <c r="G125" s="365"/>
      <c r="H125" s="451"/>
      <c r="I125" s="366"/>
      <c r="J125" s="371"/>
    </row>
    <row r="126" spans="1:10">
      <c r="A126" s="444" t="s">
        <v>1190</v>
      </c>
      <c r="B126" s="447" t="s">
        <v>1184</v>
      </c>
      <c r="C126" s="433" t="s">
        <v>1191</v>
      </c>
      <c r="D126" s="340">
        <v>20</v>
      </c>
      <c r="E126" s="350"/>
      <c r="F126" s="332" t="s">
        <v>1379</v>
      </c>
      <c r="G126" s="362"/>
      <c r="H126" s="450"/>
      <c r="I126" s="363"/>
      <c r="J126" s="364"/>
    </row>
    <row r="127" spans="1:10">
      <c r="A127" s="445"/>
      <c r="B127" s="448"/>
      <c r="C127" s="434"/>
      <c r="D127" s="324"/>
      <c r="E127" s="330"/>
      <c r="F127" s="318" t="s">
        <v>1148</v>
      </c>
      <c r="G127" s="365"/>
      <c r="H127" s="451"/>
      <c r="I127" s="366"/>
      <c r="J127" s="367"/>
    </row>
    <row r="128" spans="1:10">
      <c r="A128" s="445"/>
      <c r="B128" s="448"/>
      <c r="C128" s="434"/>
      <c r="D128" s="324"/>
      <c r="E128" s="330"/>
      <c r="F128" s="318" t="s">
        <v>1149</v>
      </c>
      <c r="G128" s="365"/>
      <c r="H128" s="451"/>
      <c r="I128" s="366"/>
      <c r="J128" s="367"/>
    </row>
    <row r="129" spans="1:10">
      <c r="A129" s="445"/>
      <c r="B129" s="448"/>
      <c r="C129" s="434"/>
      <c r="D129" s="324"/>
      <c r="E129" s="330"/>
      <c r="F129" s="318" t="s">
        <v>1150</v>
      </c>
      <c r="G129" s="365"/>
      <c r="H129" s="451"/>
      <c r="I129" s="366"/>
      <c r="J129" s="367"/>
    </row>
    <row r="130" spans="1:10">
      <c r="A130" s="446"/>
      <c r="B130" s="449"/>
      <c r="C130" s="435"/>
      <c r="D130" s="343"/>
      <c r="E130" s="351"/>
      <c r="F130" s="349"/>
      <c r="G130" s="368"/>
      <c r="H130" s="452"/>
      <c r="I130" s="369"/>
      <c r="J130" s="370"/>
    </row>
    <row r="131" spans="1:10">
      <c r="A131" s="444"/>
      <c r="B131" s="447" t="s">
        <v>1184</v>
      </c>
      <c r="C131" s="433" t="s">
        <v>1192</v>
      </c>
      <c r="D131" s="340">
        <v>20</v>
      </c>
      <c r="E131" s="350"/>
      <c r="F131" s="332" t="s">
        <v>1379</v>
      </c>
      <c r="G131" s="362"/>
      <c r="H131" s="450"/>
      <c r="I131" s="363"/>
      <c r="J131" s="364"/>
    </row>
    <row r="132" spans="1:10">
      <c r="A132" s="445"/>
      <c r="B132" s="448"/>
      <c r="C132" s="434"/>
      <c r="D132" s="324"/>
      <c r="E132" s="330"/>
      <c r="F132" s="318" t="s">
        <v>1148</v>
      </c>
      <c r="G132" s="365"/>
      <c r="H132" s="451"/>
      <c r="I132" s="366"/>
      <c r="J132" s="367"/>
    </row>
    <row r="133" spans="1:10">
      <c r="A133" s="445"/>
      <c r="B133" s="448"/>
      <c r="C133" s="434"/>
      <c r="D133" s="324"/>
      <c r="E133" s="330"/>
      <c r="F133" s="318" t="s">
        <v>1149</v>
      </c>
      <c r="G133" s="365"/>
      <c r="H133" s="451"/>
      <c r="I133" s="366"/>
      <c r="J133" s="367"/>
    </row>
    <row r="134" spans="1:10">
      <c r="A134" s="445"/>
      <c r="B134" s="448"/>
      <c r="C134" s="434"/>
      <c r="D134" s="324"/>
      <c r="E134" s="330"/>
      <c r="F134" s="318" t="s">
        <v>1150</v>
      </c>
      <c r="G134" s="365"/>
      <c r="H134" s="451"/>
      <c r="I134" s="366"/>
      <c r="J134" s="367"/>
    </row>
    <row r="135" spans="1:10">
      <c r="A135" s="446"/>
      <c r="B135" s="449"/>
      <c r="C135" s="435"/>
      <c r="D135" s="343"/>
      <c r="E135" s="351"/>
      <c r="F135" s="349"/>
      <c r="G135" s="368"/>
      <c r="H135" s="452"/>
      <c r="I135" s="369"/>
      <c r="J135" s="370"/>
    </row>
    <row r="136" spans="1:10">
      <c r="A136" s="444"/>
      <c r="B136" s="447" t="s">
        <v>1184</v>
      </c>
      <c r="C136" s="433" t="s">
        <v>1192</v>
      </c>
      <c r="D136" s="340">
        <v>10</v>
      </c>
      <c r="E136" s="350"/>
      <c r="F136" s="332" t="s">
        <v>1380</v>
      </c>
      <c r="G136" s="362"/>
      <c r="H136" s="450"/>
      <c r="I136" s="363"/>
      <c r="J136" s="364"/>
    </row>
    <row r="137" spans="1:10">
      <c r="A137" s="445"/>
      <c r="B137" s="448"/>
      <c r="C137" s="434"/>
      <c r="D137" s="324"/>
      <c r="E137" s="330"/>
      <c r="F137" s="318" t="s">
        <v>1158</v>
      </c>
      <c r="G137" s="365"/>
      <c r="H137" s="451"/>
      <c r="I137" s="366"/>
      <c r="J137" s="367"/>
    </row>
    <row r="138" spans="1:10">
      <c r="A138" s="445"/>
      <c r="B138" s="448"/>
      <c r="C138" s="434"/>
      <c r="D138" s="324"/>
      <c r="E138" s="330"/>
      <c r="F138" s="318" t="s">
        <v>1159</v>
      </c>
      <c r="G138" s="365"/>
      <c r="H138" s="451"/>
      <c r="I138" s="366"/>
      <c r="J138" s="367"/>
    </row>
    <row r="139" spans="1:10">
      <c r="A139" s="445"/>
      <c r="B139" s="448"/>
      <c r="C139" s="434"/>
      <c r="D139" s="324"/>
      <c r="E139" s="330"/>
      <c r="F139" s="318" t="s">
        <v>1150</v>
      </c>
      <c r="G139" s="365"/>
      <c r="H139" s="451"/>
      <c r="I139" s="366"/>
      <c r="J139" s="367"/>
    </row>
    <row r="140" spans="1:10">
      <c r="A140" s="446"/>
      <c r="B140" s="449"/>
      <c r="C140" s="435"/>
      <c r="D140" s="343"/>
      <c r="E140" s="351"/>
      <c r="F140" s="349"/>
      <c r="G140" s="368"/>
      <c r="H140" s="452"/>
      <c r="I140" s="369"/>
      <c r="J140" s="370"/>
    </row>
    <row r="141" spans="1:10">
      <c r="A141" s="444"/>
      <c r="B141" s="447" t="s">
        <v>1184</v>
      </c>
      <c r="C141" s="433" t="s">
        <v>1193</v>
      </c>
      <c r="D141" s="340">
        <v>10</v>
      </c>
      <c r="E141" s="350"/>
      <c r="F141" s="332" t="s">
        <v>1380</v>
      </c>
      <c r="G141" s="362"/>
      <c r="H141" s="450"/>
      <c r="I141" s="363"/>
      <c r="J141" s="364"/>
    </row>
    <row r="142" spans="1:10">
      <c r="A142" s="445"/>
      <c r="B142" s="448"/>
      <c r="C142" s="434"/>
      <c r="D142" s="324"/>
      <c r="E142" s="330"/>
      <c r="F142" s="318" t="s">
        <v>1158</v>
      </c>
      <c r="G142" s="365"/>
      <c r="H142" s="451"/>
      <c r="I142" s="366"/>
      <c r="J142" s="367"/>
    </row>
    <row r="143" spans="1:10">
      <c r="A143" s="445"/>
      <c r="B143" s="448"/>
      <c r="C143" s="434"/>
      <c r="D143" s="324"/>
      <c r="E143" s="330"/>
      <c r="F143" s="318" t="s">
        <v>1159</v>
      </c>
      <c r="G143" s="365"/>
      <c r="H143" s="451"/>
      <c r="I143" s="366"/>
      <c r="J143" s="367"/>
    </row>
    <row r="144" spans="1:10">
      <c r="A144" s="445"/>
      <c r="B144" s="448"/>
      <c r="C144" s="434"/>
      <c r="D144" s="324"/>
      <c r="E144" s="330"/>
      <c r="F144" s="318" t="s">
        <v>1150</v>
      </c>
      <c r="G144" s="365"/>
      <c r="H144" s="451"/>
      <c r="I144" s="366"/>
      <c r="J144" s="367"/>
    </row>
    <row r="145" spans="1:10">
      <c r="A145" s="446"/>
      <c r="B145" s="449"/>
      <c r="C145" s="435"/>
      <c r="D145" s="343"/>
      <c r="E145" s="351"/>
      <c r="F145" s="349"/>
      <c r="G145" s="368"/>
      <c r="H145" s="452"/>
      <c r="I145" s="369"/>
      <c r="J145" s="370"/>
    </row>
    <row r="146" spans="1:10">
      <c r="A146" s="444"/>
      <c r="B146" s="447" t="s">
        <v>1184</v>
      </c>
      <c r="C146" s="433" t="s">
        <v>1194</v>
      </c>
      <c r="D146" s="340">
        <v>10</v>
      </c>
      <c r="E146" s="350"/>
      <c r="F146" s="332" t="s">
        <v>1380</v>
      </c>
      <c r="G146" s="362"/>
      <c r="H146" s="450"/>
      <c r="I146" s="363"/>
      <c r="J146" s="364"/>
    </row>
    <row r="147" spans="1:10">
      <c r="A147" s="445"/>
      <c r="B147" s="448"/>
      <c r="C147" s="434"/>
      <c r="D147" s="324"/>
      <c r="E147" s="330"/>
      <c r="F147" s="318" t="s">
        <v>1158</v>
      </c>
      <c r="G147" s="365"/>
      <c r="H147" s="451"/>
      <c r="I147" s="366"/>
      <c r="J147" s="367"/>
    </row>
    <row r="148" spans="1:10">
      <c r="A148" s="445"/>
      <c r="B148" s="448"/>
      <c r="C148" s="434"/>
      <c r="D148" s="324"/>
      <c r="E148" s="330"/>
      <c r="F148" s="318" t="s">
        <v>1159</v>
      </c>
      <c r="G148" s="365"/>
      <c r="H148" s="451"/>
      <c r="I148" s="366"/>
      <c r="J148" s="367"/>
    </row>
    <row r="149" spans="1:10">
      <c r="A149" s="445"/>
      <c r="B149" s="448"/>
      <c r="C149" s="434"/>
      <c r="D149" s="324"/>
      <c r="E149" s="330"/>
      <c r="F149" s="318" t="s">
        <v>1150</v>
      </c>
      <c r="G149" s="365"/>
      <c r="H149" s="451"/>
      <c r="I149" s="366"/>
      <c r="J149" s="367"/>
    </row>
    <row r="150" spans="1:10">
      <c r="A150" s="446"/>
      <c r="B150" s="449"/>
      <c r="C150" s="435"/>
      <c r="D150" s="343"/>
      <c r="E150" s="351"/>
      <c r="F150" s="349"/>
      <c r="G150" s="368"/>
      <c r="H150" s="452"/>
      <c r="I150" s="369"/>
      <c r="J150" s="370"/>
    </row>
    <row r="151" spans="1:10">
      <c r="A151" s="444" t="s">
        <v>214</v>
      </c>
      <c r="B151" s="447" t="s">
        <v>1195</v>
      </c>
      <c r="C151" s="433" t="s">
        <v>1196</v>
      </c>
      <c r="D151" s="340">
        <v>10</v>
      </c>
      <c r="E151" s="350"/>
      <c r="F151" s="332" t="s">
        <v>1380</v>
      </c>
      <c r="G151" s="362"/>
      <c r="H151" s="450"/>
      <c r="I151" s="363"/>
      <c r="J151" s="364"/>
    </row>
    <row r="152" spans="1:10">
      <c r="A152" s="445"/>
      <c r="B152" s="448"/>
      <c r="C152" s="434"/>
      <c r="D152" s="324"/>
      <c r="E152" s="330"/>
      <c r="F152" s="318" t="s">
        <v>1158</v>
      </c>
      <c r="G152" s="365"/>
      <c r="H152" s="451"/>
      <c r="I152" s="366"/>
      <c r="J152" s="367"/>
    </row>
    <row r="153" spans="1:10">
      <c r="A153" s="445"/>
      <c r="B153" s="448"/>
      <c r="C153" s="434"/>
      <c r="D153" s="324"/>
      <c r="E153" s="330"/>
      <c r="F153" s="318" t="s">
        <v>1159</v>
      </c>
      <c r="G153" s="365"/>
      <c r="H153" s="451"/>
      <c r="I153" s="366"/>
      <c r="J153" s="367"/>
    </row>
    <row r="154" spans="1:10">
      <c r="A154" s="445"/>
      <c r="B154" s="448"/>
      <c r="C154" s="434"/>
      <c r="D154" s="324"/>
      <c r="E154" s="330"/>
      <c r="F154" s="318" t="s">
        <v>1150</v>
      </c>
      <c r="G154" s="365"/>
      <c r="H154" s="451"/>
      <c r="I154" s="366"/>
      <c r="J154" s="367"/>
    </row>
    <row r="155" spans="1:10">
      <c r="A155" s="446"/>
      <c r="B155" s="449"/>
      <c r="C155" s="435"/>
      <c r="D155" s="343"/>
      <c r="E155" s="351"/>
      <c r="F155" s="349"/>
      <c r="G155" s="368"/>
      <c r="H155" s="452"/>
      <c r="I155" s="369"/>
      <c r="J155" s="370"/>
    </row>
    <row r="156" spans="1:10">
      <c r="A156" s="444"/>
      <c r="B156" s="447" t="s">
        <v>1197</v>
      </c>
      <c r="C156" s="433" t="s">
        <v>1198</v>
      </c>
      <c r="D156" s="340">
        <v>10</v>
      </c>
      <c r="E156" s="350"/>
      <c r="F156" s="332" t="s">
        <v>1380</v>
      </c>
      <c r="G156" s="362"/>
      <c r="H156" s="450"/>
      <c r="I156" s="363"/>
      <c r="J156" s="364"/>
    </row>
    <row r="157" spans="1:10">
      <c r="A157" s="445"/>
      <c r="B157" s="448"/>
      <c r="C157" s="434"/>
      <c r="D157" s="324"/>
      <c r="E157" s="330"/>
      <c r="F157" s="318" t="s">
        <v>1158</v>
      </c>
      <c r="G157" s="365"/>
      <c r="H157" s="451"/>
      <c r="I157" s="366"/>
      <c r="J157" s="367"/>
    </row>
    <row r="158" spans="1:10">
      <c r="A158" s="445"/>
      <c r="B158" s="448"/>
      <c r="C158" s="434"/>
      <c r="D158" s="324"/>
      <c r="E158" s="330"/>
      <c r="F158" s="318" t="s">
        <v>1159</v>
      </c>
      <c r="G158" s="365"/>
      <c r="H158" s="451"/>
      <c r="I158" s="366"/>
      <c r="J158" s="367"/>
    </row>
    <row r="159" spans="1:10">
      <c r="A159" s="445"/>
      <c r="B159" s="448"/>
      <c r="C159" s="434"/>
      <c r="D159" s="324"/>
      <c r="E159" s="330"/>
      <c r="F159" s="318" t="s">
        <v>1150</v>
      </c>
      <c r="G159" s="365"/>
      <c r="H159" s="451"/>
      <c r="I159" s="366"/>
      <c r="J159" s="367"/>
    </row>
    <row r="160" spans="1:10">
      <c r="A160" s="446"/>
      <c r="B160" s="449"/>
      <c r="C160" s="435"/>
      <c r="D160" s="343"/>
      <c r="E160" s="351"/>
      <c r="F160" s="349"/>
      <c r="G160" s="368"/>
      <c r="H160" s="452"/>
      <c r="I160" s="369"/>
      <c r="J160" s="370"/>
    </row>
    <row r="161" spans="1:10" ht="14.45" customHeight="1">
      <c r="A161" s="444"/>
      <c r="B161" s="447" t="s">
        <v>1199</v>
      </c>
      <c r="C161" s="433" t="s">
        <v>1200</v>
      </c>
      <c r="D161" s="340">
        <v>10</v>
      </c>
      <c r="E161" s="350"/>
      <c r="F161" s="332" t="s">
        <v>1380</v>
      </c>
      <c r="G161" s="362"/>
      <c r="H161" s="450"/>
      <c r="I161" s="363"/>
      <c r="J161" s="364"/>
    </row>
    <row r="162" spans="1:10">
      <c r="A162" s="445"/>
      <c r="B162" s="448"/>
      <c r="C162" s="434"/>
      <c r="D162" s="324"/>
      <c r="E162" s="330"/>
      <c r="F162" s="318" t="s">
        <v>1158</v>
      </c>
      <c r="G162" s="365"/>
      <c r="H162" s="451"/>
      <c r="I162" s="366"/>
      <c r="J162" s="367"/>
    </row>
    <row r="163" spans="1:10">
      <c r="A163" s="445"/>
      <c r="B163" s="448"/>
      <c r="C163" s="434"/>
      <c r="D163" s="324"/>
      <c r="E163" s="330"/>
      <c r="F163" s="318" t="s">
        <v>1159</v>
      </c>
      <c r="G163" s="365"/>
      <c r="H163" s="451"/>
      <c r="I163" s="366"/>
      <c r="J163" s="367"/>
    </row>
    <row r="164" spans="1:10">
      <c r="A164" s="445"/>
      <c r="B164" s="448"/>
      <c r="C164" s="434"/>
      <c r="D164" s="324"/>
      <c r="E164" s="330"/>
      <c r="F164" s="318" t="s">
        <v>1150</v>
      </c>
      <c r="G164" s="365"/>
      <c r="H164" s="451"/>
      <c r="I164" s="366"/>
      <c r="J164" s="367"/>
    </row>
    <row r="165" spans="1:10" ht="30" customHeight="1">
      <c r="A165" s="446"/>
      <c r="B165" s="449"/>
      <c r="C165" s="435"/>
      <c r="D165" s="343"/>
      <c r="E165" s="351"/>
      <c r="F165" s="349"/>
      <c r="G165" s="368"/>
      <c r="H165" s="452"/>
      <c r="I165" s="369"/>
      <c r="J165" s="370"/>
    </row>
    <row r="166" spans="1:10" ht="14.45" customHeight="1">
      <c r="A166" s="444"/>
      <c r="B166" s="447" t="s">
        <v>1201</v>
      </c>
      <c r="C166" s="433" t="s">
        <v>1202</v>
      </c>
      <c r="D166" s="340">
        <v>10</v>
      </c>
      <c r="E166" s="350"/>
      <c r="F166" s="332" t="s">
        <v>1380</v>
      </c>
      <c r="G166" s="362"/>
      <c r="H166" s="450"/>
      <c r="I166" s="363"/>
      <c r="J166" s="364"/>
    </row>
    <row r="167" spans="1:10">
      <c r="A167" s="445"/>
      <c r="B167" s="448"/>
      <c r="C167" s="434"/>
      <c r="D167" s="324"/>
      <c r="E167" s="330"/>
      <c r="F167" s="318" t="s">
        <v>1158</v>
      </c>
      <c r="G167" s="365"/>
      <c r="H167" s="451"/>
      <c r="I167" s="366"/>
      <c r="J167" s="367"/>
    </row>
    <row r="168" spans="1:10">
      <c r="A168" s="445"/>
      <c r="B168" s="448"/>
      <c r="C168" s="434"/>
      <c r="D168" s="324"/>
      <c r="E168" s="330"/>
      <c r="F168" s="318" t="s">
        <v>1159</v>
      </c>
      <c r="G168" s="365"/>
      <c r="H168" s="451"/>
      <c r="I168" s="366"/>
      <c r="J168" s="367"/>
    </row>
    <row r="169" spans="1:10">
      <c r="A169" s="445"/>
      <c r="B169" s="448"/>
      <c r="C169" s="434"/>
      <c r="D169" s="324"/>
      <c r="E169" s="330"/>
      <c r="F169" s="318" t="s">
        <v>1150</v>
      </c>
      <c r="G169" s="365"/>
      <c r="H169" s="451"/>
      <c r="I169" s="366"/>
      <c r="J169" s="367"/>
    </row>
    <row r="170" spans="1:10" ht="97.5" customHeight="1">
      <c r="A170" s="446"/>
      <c r="B170" s="449"/>
      <c r="C170" s="435"/>
      <c r="D170" s="343"/>
      <c r="E170" s="351"/>
      <c r="F170" s="345"/>
      <c r="G170" s="368"/>
      <c r="H170" s="452"/>
      <c r="I170" s="369"/>
      <c r="J170" s="370"/>
    </row>
  </sheetData>
  <sheetProtection algorithmName="SHA-512" hashValue="2JXJ+oNaGlfO4JnzshImz2PvftJBKWL7oKVpw5BELUftel3n5v/fbzmwT6m+DP/fO5y4UhTymO79GVO0y4qPlQ==" saltValue="FByBMTHXd5VAi8mxtxuPuA==" spinCount="100000" sheet="1" objects="1" scenarios="1" selectLockedCells="1"/>
  <protectedRanges>
    <protectedRange algorithmName="SHA-512" hashValue="sAzsM7yr4d9tz4MobjKsWyVJ53y8SXr7HrDHNIHcW50Y22bHNweIvdAqP5W4SE6X5gTHhK2256gbxk8g6neimQ==" saltValue="RK0UkqoMql/vDeqLAlc+Ig==" spinCount="100000" sqref="F105:G105 G101:G104 F110:G110 G106:G109 F115:G115 G111:G114 F120:G120 G116:G119 F125:G125 G121:G124 F130:G130 G126:G129 F135:G135 G131:G134 F140:G140 G136:G139 F145:G145 G141:G144 F150:G150 G146:G149 F155:G155 G151:G154 F160:G160 G156:G159 F165:G165 G161:G164 A101:D170 G166:G170" name="Range1_4"/>
    <protectedRange algorithmName="SHA-512" hashValue="sAzsM7yr4d9tz4MobjKsWyVJ53y8SXr7HrDHNIHcW50Y22bHNweIvdAqP5W4SE6X5gTHhK2256gbxk8g6neimQ==" saltValue="RK0UkqoMql/vDeqLAlc+Ig==" spinCount="100000" sqref="C80:C90" name="Range1_5"/>
  </protectedRanges>
  <mergeCells count="115">
    <mergeCell ref="A166:A170"/>
    <mergeCell ref="B166:B170"/>
    <mergeCell ref="C166:C170"/>
    <mergeCell ref="H166:H170"/>
    <mergeCell ref="A156:A160"/>
    <mergeCell ref="B156:B160"/>
    <mergeCell ref="C156:C160"/>
    <mergeCell ref="H156:H160"/>
    <mergeCell ref="A161:A165"/>
    <mergeCell ref="B161:B165"/>
    <mergeCell ref="C161:C165"/>
    <mergeCell ref="H161:H165"/>
    <mergeCell ref="A146:A150"/>
    <mergeCell ref="B146:B150"/>
    <mergeCell ref="C146:C150"/>
    <mergeCell ref="H146:H150"/>
    <mergeCell ref="A151:A155"/>
    <mergeCell ref="B151:B155"/>
    <mergeCell ref="C151:C155"/>
    <mergeCell ref="H151:H155"/>
    <mergeCell ref="A136:A140"/>
    <mergeCell ref="B136:B140"/>
    <mergeCell ref="C136:C140"/>
    <mergeCell ref="H136:H140"/>
    <mergeCell ref="A141:A145"/>
    <mergeCell ref="B141:B145"/>
    <mergeCell ref="C141:C145"/>
    <mergeCell ref="H141:H145"/>
    <mergeCell ref="A126:A130"/>
    <mergeCell ref="B126:B130"/>
    <mergeCell ref="C126:C130"/>
    <mergeCell ref="H126:H130"/>
    <mergeCell ref="A131:A135"/>
    <mergeCell ref="B131:B135"/>
    <mergeCell ref="C131:C135"/>
    <mergeCell ref="H131:H135"/>
    <mergeCell ref="A116:A120"/>
    <mergeCell ref="B116:B120"/>
    <mergeCell ref="C116:C120"/>
    <mergeCell ref="H116:H120"/>
    <mergeCell ref="A121:A125"/>
    <mergeCell ref="B121:B125"/>
    <mergeCell ref="C121:C125"/>
    <mergeCell ref="H121:H125"/>
    <mergeCell ref="A106:A110"/>
    <mergeCell ref="B106:B110"/>
    <mergeCell ref="C106:C110"/>
    <mergeCell ref="H106:H110"/>
    <mergeCell ref="A111:A115"/>
    <mergeCell ref="B111:B115"/>
    <mergeCell ref="C111:C115"/>
    <mergeCell ref="H111:H115"/>
    <mergeCell ref="A96:A100"/>
    <mergeCell ref="C96:C100"/>
    <mergeCell ref="J96:J100"/>
    <mergeCell ref="A101:A105"/>
    <mergeCell ref="B101:B105"/>
    <mergeCell ref="C101:C105"/>
    <mergeCell ref="H101:H105"/>
    <mergeCell ref="A85:A89"/>
    <mergeCell ref="C85:C89"/>
    <mergeCell ref="J85:J89"/>
    <mergeCell ref="A91:A95"/>
    <mergeCell ref="C91:C95"/>
    <mergeCell ref="J91:J95"/>
    <mergeCell ref="A70:A74"/>
    <mergeCell ref="C70:C74"/>
    <mergeCell ref="J70:J74"/>
    <mergeCell ref="C75:C79"/>
    <mergeCell ref="J75:J79"/>
    <mergeCell ref="A80:A84"/>
    <mergeCell ref="C80:C84"/>
    <mergeCell ref="J80:J84"/>
    <mergeCell ref="A60:A64"/>
    <mergeCell ref="C60:C64"/>
    <mergeCell ref="J60:J64"/>
    <mergeCell ref="A65:A69"/>
    <mergeCell ref="C65:C69"/>
    <mergeCell ref="J65:J69"/>
    <mergeCell ref="A50:A54"/>
    <mergeCell ref="C50:C54"/>
    <mergeCell ref="J50:J54"/>
    <mergeCell ref="A55:A59"/>
    <mergeCell ref="C55:C59"/>
    <mergeCell ref="J55:J59"/>
    <mergeCell ref="A35:A39"/>
    <mergeCell ref="J35:J39"/>
    <mergeCell ref="A40:A44"/>
    <mergeCell ref="C40:C44"/>
    <mergeCell ref="J40:J44"/>
    <mergeCell ref="A45:A49"/>
    <mergeCell ref="C45:C49"/>
    <mergeCell ref="J45:J49"/>
    <mergeCell ref="A30:A34"/>
    <mergeCell ref="C30:C34"/>
    <mergeCell ref="J30:J34"/>
    <mergeCell ref="A15:A19"/>
    <mergeCell ref="B15:B19"/>
    <mergeCell ref="J15:J19"/>
    <mergeCell ref="A20:A24"/>
    <mergeCell ref="B20:B24"/>
    <mergeCell ref="C20:C24"/>
    <mergeCell ref="J20:J24"/>
    <mergeCell ref="A1:J2"/>
    <mergeCell ref="A3:XFD3"/>
    <mergeCell ref="I4:J4"/>
    <mergeCell ref="A5:A9"/>
    <mergeCell ref="J5:J9"/>
    <mergeCell ref="A10:A14"/>
    <mergeCell ref="B10:B14"/>
    <mergeCell ref="J10:J14"/>
    <mergeCell ref="A25:A29"/>
    <mergeCell ref="B25:B29"/>
    <mergeCell ref="C25:C29"/>
    <mergeCell ref="J25:J2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pageSetUpPr fitToPage="1"/>
  </sheetPr>
  <dimension ref="A1:L11"/>
  <sheetViews>
    <sheetView workbookViewId="0">
      <pane xSplit="1" ySplit="2" topLeftCell="C3" activePane="bottomRight" state="frozen"/>
      <selection pane="topRight"/>
      <selection pane="bottomLeft"/>
      <selection pane="bottomRight" activeCell="C4" sqref="C4"/>
    </sheetView>
  </sheetViews>
  <sheetFormatPr defaultColWidth="9" defaultRowHeight="12.75"/>
  <cols>
    <col min="1" max="1" width="4.85546875" style="64" customWidth="1"/>
    <col min="2" max="2" width="28.85546875" style="64" customWidth="1"/>
    <col min="3" max="3" width="30.42578125" style="64" bestFit="1" customWidth="1"/>
    <col min="4" max="4" width="23" style="64" bestFit="1" customWidth="1"/>
    <col min="5" max="5" width="20" style="64" customWidth="1"/>
    <col min="6" max="6" width="27.140625" style="64" customWidth="1"/>
    <col min="7" max="7" width="51" style="64" customWidth="1"/>
    <col min="8" max="8" width="16.5703125" style="64" customWidth="1"/>
    <col min="9" max="12" width="9" style="64" hidden="1" customWidth="1"/>
    <col min="13" max="16384" width="9" style="64"/>
  </cols>
  <sheetData>
    <row r="1" spans="1:10" ht="32.1" customHeight="1">
      <c r="A1" s="73" t="s">
        <v>1203</v>
      </c>
      <c r="J1" s="175" t="s">
        <v>1204</v>
      </c>
    </row>
    <row r="2" spans="1:10" s="178" customFormat="1" ht="18" customHeight="1">
      <c r="A2" s="176" t="s">
        <v>1205</v>
      </c>
      <c r="B2" s="176" t="s">
        <v>1206</v>
      </c>
      <c r="C2" s="176" t="s">
        <v>1207</v>
      </c>
      <c r="D2" s="176" t="s">
        <v>1208</v>
      </c>
      <c r="E2" s="177" t="s">
        <v>1209</v>
      </c>
      <c r="F2" s="176" t="s">
        <v>1210</v>
      </c>
      <c r="G2" s="176" t="s">
        <v>1211</v>
      </c>
      <c r="H2" s="176" t="s">
        <v>1212</v>
      </c>
      <c r="J2" s="178" t="s">
        <v>1205</v>
      </c>
    </row>
    <row r="3" spans="1:10">
      <c r="A3" s="93">
        <v>1</v>
      </c>
      <c r="B3" s="40"/>
      <c r="C3" s="40"/>
      <c r="D3" s="41"/>
      <c r="E3" s="42"/>
      <c r="F3" s="43"/>
      <c r="G3" s="44"/>
      <c r="H3" s="40"/>
    </row>
    <row r="4" spans="1:10">
      <c r="A4" s="93">
        <v>2</v>
      </c>
      <c r="B4" s="40"/>
      <c r="C4" s="40"/>
      <c r="D4" s="41"/>
      <c r="E4" s="42"/>
      <c r="F4" s="43"/>
      <c r="G4" s="44"/>
      <c r="H4" s="40"/>
    </row>
    <row r="5" spans="1:10">
      <c r="A5" s="93">
        <v>3</v>
      </c>
      <c r="B5" s="40"/>
      <c r="C5" s="40"/>
      <c r="D5" s="41"/>
      <c r="E5" s="42"/>
      <c r="F5" s="43"/>
      <c r="G5" s="44"/>
      <c r="H5" s="40"/>
    </row>
    <row r="6" spans="1:10">
      <c r="A6" s="93">
        <v>4</v>
      </c>
      <c r="B6" s="40"/>
      <c r="C6" s="40"/>
      <c r="D6" s="41"/>
      <c r="E6" s="42"/>
      <c r="F6" s="43"/>
      <c r="G6" s="44"/>
      <c r="H6" s="40"/>
    </row>
    <row r="7" spans="1:10">
      <c r="A7" s="93">
        <v>5</v>
      </c>
      <c r="B7" s="40"/>
      <c r="C7" s="40"/>
      <c r="D7" s="41"/>
      <c r="E7" s="42"/>
      <c r="F7" s="43"/>
      <c r="G7" s="44"/>
      <c r="H7" s="40"/>
    </row>
    <row r="8" spans="1:10">
      <c r="A8" s="93">
        <v>6</v>
      </c>
      <c r="B8" s="40"/>
      <c r="C8" s="40"/>
      <c r="D8" s="41"/>
      <c r="E8" s="42"/>
      <c r="F8" s="43"/>
      <c r="G8" s="44"/>
      <c r="H8" s="40"/>
    </row>
    <row r="9" spans="1:10">
      <c r="A9" s="93">
        <v>7</v>
      </c>
      <c r="B9" s="40"/>
      <c r="C9" s="40"/>
      <c r="D9" s="41"/>
      <c r="E9" s="42"/>
      <c r="F9" s="43"/>
      <c r="G9" s="44"/>
      <c r="H9" s="40"/>
    </row>
    <row r="10" spans="1:10">
      <c r="A10" s="93">
        <v>8</v>
      </c>
      <c r="B10" s="40"/>
      <c r="C10" s="40"/>
      <c r="D10" s="41"/>
      <c r="E10" s="42"/>
      <c r="F10" s="43"/>
      <c r="G10" s="44"/>
      <c r="H10" s="40"/>
    </row>
    <row r="11" spans="1:10">
      <c r="A11" s="93">
        <v>9</v>
      </c>
      <c r="B11" s="40"/>
      <c r="C11" s="40"/>
      <c r="D11" s="41"/>
      <c r="E11" s="42"/>
      <c r="F11" s="43"/>
      <c r="G11" s="44"/>
      <c r="H11" s="40"/>
    </row>
  </sheetData>
  <sheetProtection algorithmName="SHA-512" hashValue="HTd74Xq7QOo044x/WQ9R9kiUCs3yCfSS3r2NtXN+NgRC5ZFsR44I21JKbaILYO2rnSMYzBgOKV75wjyIsI9UqA==" saltValue="C86qWv8Jua0BjZr56KEHqw==" spinCount="100000" sheet="1" objects="1" scenarios="1" selectLockedCells="1"/>
  <dataValidations count="1">
    <dataValidation type="list" allowBlank="1" showInputMessage="1" showErrorMessage="1" sqref="H3:H11" xr:uid="{00000000-0002-0000-0900-000000000000}">
      <formula1>$J$1:$J$2</formula1>
    </dataValidation>
  </dataValidations>
  <printOptions horizontalCentered="1"/>
  <pageMargins left="0.70866141732283472" right="0.70866141732283472" top="0.74803149606299213" bottom="0.74803149606299213" header="0.31496062992125984" footer="0.31496062992125984"/>
  <pageSetup paperSize="9" scale="65" fitToHeight="0" orientation="landscape" r:id="rId1"/>
  <headerFooter>
    <oddHeader>&amp;L&amp;G&amp;CReferences&amp;RAnnexure P</oddHeader>
    <oddFooter>&amp;CPage &amp;P of &amp;N</oddFooter>
  </headerFooter>
  <legacyDrawingHF r:id="rId2"/>
  <tableParts count="1">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3"/>
  <dimension ref="A1:E56"/>
  <sheetViews>
    <sheetView topLeftCell="A27" zoomScale="85" zoomScaleNormal="85" workbookViewId="0">
      <selection activeCell="B25" sqref="B25:E34"/>
    </sheetView>
  </sheetViews>
  <sheetFormatPr defaultColWidth="9" defaultRowHeight="12.75"/>
  <cols>
    <col min="1" max="1" width="30.85546875" style="3" customWidth="1"/>
    <col min="2" max="11" width="19.42578125" style="3" customWidth="1"/>
    <col min="12" max="13" width="13.140625" style="3" customWidth="1"/>
    <col min="14" max="14" width="14.140625" style="3" customWidth="1"/>
    <col min="15" max="15" width="20.85546875" style="3" customWidth="1"/>
    <col min="16" max="16" width="26.42578125" style="3" customWidth="1"/>
    <col min="17" max="17" width="25" style="3" customWidth="1"/>
    <col min="18" max="18" width="25.42578125" style="3" customWidth="1"/>
    <col min="19" max="19" width="24.140625" style="3" customWidth="1"/>
    <col min="20" max="16384" width="9" style="3"/>
  </cols>
  <sheetData>
    <row r="1" spans="1:3" ht="15">
      <c r="A1" s="454" t="s">
        <v>1213</v>
      </c>
      <c r="B1" s="455"/>
      <c r="C1" s="455"/>
    </row>
    <row r="2" spans="1:3">
      <c r="A2" s="73" t="s">
        <v>1214</v>
      </c>
    </row>
    <row r="3" spans="1:3">
      <c r="A3" s="64" t="s">
        <v>1215</v>
      </c>
    </row>
    <row r="4" spans="1:3">
      <c r="A4" s="64"/>
    </row>
    <row r="5" spans="1:3">
      <c r="A5" s="154" t="s">
        <v>1216</v>
      </c>
    </row>
    <row r="6" spans="1:3">
      <c r="A6" s="64" t="s">
        <v>1217</v>
      </c>
      <c r="B6" s="3">
        <v>7</v>
      </c>
    </row>
    <row r="7" spans="1:3">
      <c r="A7" s="64" t="s">
        <v>1218</v>
      </c>
      <c r="B7" s="3">
        <v>39</v>
      </c>
    </row>
    <row r="8" spans="1:3">
      <c r="A8" s="64"/>
    </row>
    <row r="9" spans="1:3" ht="24.75" customHeight="1">
      <c r="A9" s="154" t="s">
        <v>1219</v>
      </c>
    </row>
    <row r="10" spans="1:3" ht="27.95" customHeight="1">
      <c r="A10" s="179" t="s">
        <v>1220</v>
      </c>
      <c r="B10" s="179" t="s">
        <v>1374</v>
      </c>
    </row>
    <row r="11" spans="1:3">
      <c r="A11" s="180" t="s">
        <v>1221</v>
      </c>
      <c r="B11" s="191"/>
    </row>
    <row r="12" spans="1:3">
      <c r="A12" s="180" t="s">
        <v>1222</v>
      </c>
      <c r="B12" s="191"/>
    </row>
    <row r="13" spans="1:3">
      <c r="A13" s="180" t="s">
        <v>1223</v>
      </c>
      <c r="B13" s="191"/>
    </row>
    <row r="14" spans="1:3">
      <c r="A14" s="180" t="s">
        <v>1224</v>
      </c>
      <c r="B14" s="191"/>
    </row>
    <row r="15" spans="1:3">
      <c r="A15" s="180" t="s">
        <v>1225</v>
      </c>
      <c r="B15" s="191"/>
    </row>
    <row r="16" spans="1:3">
      <c r="A16" s="180" t="s">
        <v>1226</v>
      </c>
      <c r="B16" s="191"/>
    </row>
    <row r="17" spans="1:5">
      <c r="A17" s="180" t="s">
        <v>1227</v>
      </c>
      <c r="B17" s="191"/>
    </row>
    <row r="18" spans="1:5">
      <c r="A18" s="180" t="s">
        <v>1228</v>
      </c>
      <c r="B18" s="191"/>
    </row>
    <row r="19" spans="1:5" ht="29.65" customHeight="1">
      <c r="A19" s="396" t="s">
        <v>1438</v>
      </c>
      <c r="B19" s="456"/>
      <c r="C19" s="457"/>
    </row>
    <row r="21" spans="1:5">
      <c r="A21" s="181"/>
    </row>
    <row r="22" spans="1:5" ht="18" customHeight="1">
      <c r="A22" s="154" t="s">
        <v>1229</v>
      </c>
    </row>
    <row r="23" spans="1:5" ht="23.1" customHeight="1">
      <c r="A23" s="64" t="s">
        <v>1230</v>
      </c>
    </row>
    <row r="24" spans="1:5" ht="63.75">
      <c r="A24" s="182" t="s">
        <v>1231</v>
      </c>
      <c r="B24" s="183" t="s">
        <v>1232</v>
      </c>
      <c r="C24" s="180" t="s">
        <v>1233</v>
      </c>
      <c r="D24" s="183" t="s">
        <v>1234</v>
      </c>
      <c r="E24" s="180" t="s">
        <v>1235</v>
      </c>
    </row>
    <row r="25" spans="1:5" ht="44.25" customHeight="1">
      <c r="A25" s="183" t="s">
        <v>1236</v>
      </c>
      <c r="B25" s="301"/>
      <c r="C25" s="192"/>
      <c r="D25" s="302"/>
      <c r="E25" s="192"/>
    </row>
    <row r="26" spans="1:5">
      <c r="A26" s="183" t="s">
        <v>1237</v>
      </c>
      <c r="B26" s="301"/>
      <c r="C26" s="192"/>
      <c r="D26" s="302"/>
      <c r="E26" s="192"/>
    </row>
    <row r="27" spans="1:5" ht="42.95" customHeight="1">
      <c r="A27" s="183" t="s">
        <v>1238</v>
      </c>
      <c r="B27" s="301"/>
      <c r="C27" s="192"/>
      <c r="D27" s="302"/>
      <c r="E27" s="192"/>
    </row>
    <row r="28" spans="1:5">
      <c r="A28" s="183" t="s">
        <v>1239</v>
      </c>
      <c r="B28" s="301"/>
      <c r="C28" s="192"/>
      <c r="D28" s="302"/>
      <c r="E28" s="192"/>
    </row>
    <row r="29" spans="1:5">
      <c r="A29" s="183" t="s">
        <v>1240</v>
      </c>
      <c r="B29" s="301"/>
      <c r="C29" s="192"/>
      <c r="D29" s="302"/>
      <c r="E29" s="192"/>
    </row>
    <row r="30" spans="1:5">
      <c r="A30" s="183" t="s">
        <v>1241</v>
      </c>
      <c r="B30" s="301"/>
      <c r="C30" s="192"/>
      <c r="D30" s="302"/>
      <c r="E30" s="192"/>
    </row>
    <row r="31" spans="1:5">
      <c r="A31" s="183" t="s">
        <v>1242</v>
      </c>
      <c r="B31" s="301"/>
      <c r="C31" s="192"/>
      <c r="D31" s="302"/>
      <c r="E31" s="192"/>
    </row>
    <row r="32" spans="1:5">
      <c r="A32" s="183" t="s">
        <v>1243</v>
      </c>
      <c r="B32" s="301"/>
      <c r="C32" s="192"/>
      <c r="D32" s="302"/>
      <c r="E32" s="192"/>
    </row>
    <row r="33" spans="1:5">
      <c r="A33" s="183" t="s">
        <v>1244</v>
      </c>
      <c r="B33" s="301"/>
      <c r="C33" s="192"/>
      <c r="D33" s="302"/>
      <c r="E33" s="192"/>
    </row>
    <row r="34" spans="1:5">
      <c r="A34" s="183" t="s">
        <v>1245</v>
      </c>
      <c r="B34" s="301"/>
      <c r="C34" s="192"/>
      <c r="D34" s="302"/>
      <c r="E34" s="192"/>
    </row>
    <row r="35" spans="1:5">
      <c r="A35" s="183" t="s">
        <v>1033</v>
      </c>
      <c r="B35" s="185"/>
      <c r="C35" s="186">
        <f>SUM(C25:C34)</f>
        <v>0</v>
      </c>
      <c r="D35" s="186"/>
      <c r="E35" s="186">
        <f>SUM(E25:E34)</f>
        <v>0</v>
      </c>
    </row>
    <row r="36" spans="1:5">
      <c r="A36" s="183" t="s">
        <v>1246</v>
      </c>
      <c r="B36" s="392"/>
      <c r="C36" s="392"/>
      <c r="D36" s="392"/>
      <c r="E36" s="392"/>
    </row>
    <row r="37" spans="1:5">
      <c r="A37" s="187"/>
      <c r="B37" s="188"/>
      <c r="C37" s="188"/>
      <c r="D37" s="188"/>
      <c r="E37" s="188"/>
    </row>
    <row r="38" spans="1:5" ht="18" customHeight="1">
      <c r="A38" s="154" t="s">
        <v>1247</v>
      </c>
      <c r="B38" s="188"/>
      <c r="C38" s="188"/>
      <c r="D38" s="188"/>
      <c r="E38" s="188"/>
    </row>
    <row r="39" spans="1:5" ht="18.75" customHeight="1">
      <c r="A39" s="64" t="s">
        <v>1230</v>
      </c>
    </row>
    <row r="40" spans="1:5" ht="63.75">
      <c r="A40" s="182" t="s">
        <v>1248</v>
      </c>
      <c r="B40" s="183" t="s">
        <v>1232</v>
      </c>
      <c r="C40" s="180" t="s">
        <v>1233</v>
      </c>
      <c r="D40" s="183" t="s">
        <v>1234</v>
      </c>
      <c r="E40" s="180" t="s">
        <v>1235</v>
      </c>
    </row>
    <row r="41" spans="1:5">
      <c r="A41" s="183" t="s">
        <v>1236</v>
      </c>
      <c r="B41" s="301"/>
      <c r="C41" s="191"/>
      <c r="D41" s="301"/>
      <c r="E41" s="191"/>
    </row>
    <row r="42" spans="1:5">
      <c r="A42" s="183" t="s">
        <v>1237</v>
      </c>
      <c r="B42" s="301"/>
      <c r="C42" s="191"/>
      <c r="D42" s="301"/>
      <c r="E42" s="191"/>
    </row>
    <row r="43" spans="1:5">
      <c r="A43" s="183" t="s">
        <v>1238</v>
      </c>
      <c r="B43" s="301"/>
      <c r="C43" s="191"/>
      <c r="D43" s="301"/>
      <c r="E43" s="191"/>
    </row>
    <row r="44" spans="1:5">
      <c r="A44" s="183" t="s">
        <v>1239</v>
      </c>
      <c r="B44" s="301"/>
      <c r="C44" s="191"/>
      <c r="D44" s="301"/>
      <c r="E44" s="191"/>
    </row>
    <row r="45" spans="1:5">
      <c r="A45" s="183" t="s">
        <v>1240</v>
      </c>
      <c r="B45" s="301"/>
      <c r="C45" s="191"/>
      <c r="D45" s="301"/>
      <c r="E45" s="191"/>
    </row>
    <row r="46" spans="1:5">
      <c r="A46" s="183" t="s">
        <v>1241</v>
      </c>
      <c r="B46" s="301"/>
      <c r="C46" s="191"/>
      <c r="D46" s="301"/>
      <c r="E46" s="191"/>
    </row>
    <row r="47" spans="1:5">
      <c r="A47" s="183" t="s">
        <v>1242</v>
      </c>
      <c r="B47" s="301"/>
      <c r="C47" s="191"/>
      <c r="D47" s="301"/>
      <c r="E47" s="191"/>
    </row>
    <row r="48" spans="1:5">
      <c r="A48" s="183" t="s">
        <v>1243</v>
      </c>
      <c r="B48" s="301"/>
      <c r="C48" s="191"/>
      <c r="D48" s="301"/>
      <c r="E48" s="191"/>
    </row>
    <row r="49" spans="1:5">
      <c r="A49" s="183" t="s">
        <v>1244</v>
      </c>
      <c r="B49" s="301"/>
      <c r="C49" s="191"/>
      <c r="D49" s="301"/>
      <c r="E49" s="191"/>
    </row>
    <row r="50" spans="1:5">
      <c r="A50" s="183" t="s">
        <v>1245</v>
      </c>
      <c r="B50" s="301"/>
      <c r="C50" s="191"/>
      <c r="D50" s="301"/>
      <c r="E50" s="191"/>
    </row>
    <row r="51" spans="1:5">
      <c r="A51" s="183" t="s">
        <v>1033</v>
      </c>
      <c r="B51" s="185"/>
      <c r="C51" s="186">
        <f>SUM(C41:C50)</f>
        <v>0</v>
      </c>
      <c r="D51" s="186"/>
      <c r="E51" s="186">
        <f>SUM(E41:E50)</f>
        <v>0</v>
      </c>
    </row>
    <row r="52" spans="1:5">
      <c r="A52" s="183" t="s">
        <v>1246</v>
      </c>
      <c r="B52" s="392"/>
      <c r="C52" s="392"/>
      <c r="D52" s="392"/>
      <c r="E52" s="392"/>
    </row>
    <row r="54" spans="1:5">
      <c r="A54" s="189" t="s">
        <v>1249</v>
      </c>
      <c r="B54" s="93"/>
      <c r="C54" s="93"/>
      <c r="D54" s="93"/>
    </row>
    <row r="55" spans="1:5" ht="25.5">
      <c r="A55" s="185" t="s">
        <v>1250</v>
      </c>
      <c r="B55" s="185" t="s">
        <v>1251</v>
      </c>
      <c r="C55" s="185" t="s">
        <v>1252</v>
      </c>
    </row>
    <row r="56" spans="1:5">
      <c r="A56" s="184">
        <v>2500</v>
      </c>
      <c r="B56" s="191"/>
      <c r="C56" s="184">
        <f>A56*B56</f>
        <v>0</v>
      </c>
      <c r="D56" s="190">
        <f>SUM(R57:R3035)</f>
        <v>0</v>
      </c>
    </row>
  </sheetData>
  <sheetProtection algorithmName="SHA-512" hashValue="/8NTVk+KrMiRqUVtvNcqcNV5tJXb7KZvftwzTJvZ3oT4GvhnfCnIPSVA9xgaFOlPwhv8/xKc7tJ4O42aK8PBGg==" saltValue="l1zDVeSqpiD7PGd+Fpm0EQ==" spinCount="100000" sheet="1" selectLockedCells="1"/>
  <mergeCells count="2">
    <mergeCell ref="A1:C1"/>
    <mergeCell ref="A19:C19"/>
  </mergeCells>
  <pageMargins left="0.7" right="0.7" top="0.75" bottom="0.75" header="0.3" footer="0.3"/>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B8B3A-612E-4C5E-A745-8F61A89D4F17}">
  <sheetPr>
    <pageSetUpPr fitToPage="1"/>
  </sheetPr>
  <dimension ref="A1:U91"/>
  <sheetViews>
    <sheetView showGridLines="0" tabSelected="1" topLeftCell="C1" zoomScale="70" zoomScaleNormal="70" workbookViewId="0">
      <pane ySplit="4" topLeftCell="A5" activePane="bottomLeft" state="frozen"/>
      <selection pane="bottomLeft" activeCell="F40" sqref="F40"/>
    </sheetView>
  </sheetViews>
  <sheetFormatPr defaultColWidth="9" defaultRowHeight="12.75"/>
  <cols>
    <col min="1" max="1" width="3.85546875" style="194" customWidth="1"/>
    <col min="2" max="2" width="8.85546875" style="194" customWidth="1"/>
    <col min="3" max="3" width="69.85546875" style="69" bestFit="1" customWidth="1"/>
    <col min="4" max="4" width="16.85546875" style="69" customWidth="1"/>
    <col min="5" max="5" width="15.42578125" style="194" customWidth="1"/>
    <col min="6" max="6" width="13.42578125" style="194" customWidth="1"/>
    <col min="7" max="7" width="14" style="194" customWidth="1"/>
    <col min="8" max="8" width="15" style="194" customWidth="1"/>
    <col min="9" max="9" width="11.42578125" style="194" customWidth="1"/>
    <col min="10" max="10" width="14.140625" style="195" customWidth="1"/>
    <col min="11" max="14" width="15.42578125" style="195" customWidth="1"/>
    <col min="15" max="15" width="13.85546875" style="195" customWidth="1"/>
    <col min="16" max="19" width="15.42578125" style="195" customWidth="1"/>
    <col min="20" max="20" width="18.42578125" style="195" customWidth="1"/>
    <col min="21" max="21" width="16.42578125" style="196" customWidth="1"/>
    <col min="22" max="22" width="6.42578125" style="194" customWidth="1"/>
    <col min="23" max="16384" width="9" style="194"/>
  </cols>
  <sheetData>
    <row r="1" spans="1:21" s="459" customFormat="1" ht="29.1" customHeight="1">
      <c r="A1" s="458" t="s">
        <v>1253</v>
      </c>
    </row>
    <row r="2" spans="1:21" ht="18" customHeight="1">
      <c r="B2" s="193" t="s">
        <v>195</v>
      </c>
    </row>
    <row r="3" spans="1:21" ht="26.45" customHeight="1">
      <c r="A3" s="463"/>
      <c r="F3" s="197"/>
      <c r="G3" s="197"/>
      <c r="H3" s="197"/>
      <c r="I3" s="464" t="s">
        <v>1254</v>
      </c>
      <c r="J3" s="464" t="s">
        <v>1255</v>
      </c>
      <c r="K3" s="464" t="s">
        <v>1256</v>
      </c>
      <c r="L3" s="464" t="s">
        <v>1257</v>
      </c>
      <c r="M3" s="464" t="s">
        <v>1258</v>
      </c>
      <c r="N3" s="464" t="s">
        <v>1259</v>
      </c>
      <c r="O3" s="464" t="s">
        <v>1260</v>
      </c>
      <c r="P3" s="464" t="s">
        <v>1261</v>
      </c>
      <c r="Q3" s="464" t="s">
        <v>1262</v>
      </c>
      <c r="R3" s="464" t="s">
        <v>1263</v>
      </c>
      <c r="S3" s="464" t="s">
        <v>1264</v>
      </c>
      <c r="T3" s="466" t="s">
        <v>799</v>
      </c>
      <c r="U3" s="194"/>
    </row>
    <row r="4" spans="1:21">
      <c r="A4" s="463"/>
      <c r="B4" s="198" t="s">
        <v>1375</v>
      </c>
      <c r="C4" s="199"/>
      <c r="D4" s="200" t="s">
        <v>1265</v>
      </c>
      <c r="E4" s="201"/>
      <c r="F4" s="202"/>
      <c r="G4" s="202"/>
      <c r="H4" s="203"/>
      <c r="I4" s="465"/>
      <c r="J4" s="465"/>
      <c r="K4" s="465"/>
      <c r="L4" s="465"/>
      <c r="M4" s="465"/>
      <c r="N4" s="465"/>
      <c r="O4" s="465"/>
      <c r="P4" s="465"/>
      <c r="Q4" s="465"/>
      <c r="R4" s="465"/>
      <c r="S4" s="465"/>
      <c r="T4" s="467"/>
      <c r="U4" s="194"/>
    </row>
    <row r="5" spans="1:21">
      <c r="B5" s="198">
        <v>1</v>
      </c>
      <c r="C5" s="204" t="s">
        <v>1266</v>
      </c>
      <c r="D5" s="205"/>
      <c r="E5" s="205"/>
      <c r="F5" s="205"/>
      <c r="G5" s="205"/>
      <c r="H5" s="205"/>
      <c r="I5" s="228"/>
      <c r="J5" s="228"/>
      <c r="K5" s="205"/>
      <c r="L5" s="205"/>
      <c r="M5" s="205"/>
      <c r="N5" s="205"/>
      <c r="O5" s="205"/>
      <c r="P5" s="205"/>
      <c r="Q5" s="205"/>
      <c r="R5" s="205"/>
      <c r="S5" s="205"/>
      <c r="T5" s="205"/>
      <c r="U5" s="194"/>
    </row>
    <row r="6" spans="1:21">
      <c r="B6" s="205" t="s">
        <v>1267</v>
      </c>
      <c r="C6" s="199" t="s">
        <v>1268</v>
      </c>
      <c r="D6" s="206" t="s">
        <v>1269</v>
      </c>
      <c r="E6" s="207"/>
      <c r="F6" s="207"/>
      <c r="G6" s="207"/>
      <c r="H6" s="207"/>
      <c r="I6" s="48"/>
      <c r="J6" s="50"/>
      <c r="K6" s="49">
        <f>J6*(1+K$69)</f>
        <v>0</v>
      </c>
      <c r="L6" s="49">
        <f t="shared" ref="L6:S6" si="0">K6*(1+L$69)</f>
        <v>0</v>
      </c>
      <c r="M6" s="49">
        <f t="shared" si="0"/>
        <v>0</v>
      </c>
      <c r="N6" s="49">
        <f t="shared" si="0"/>
        <v>0</v>
      </c>
      <c r="O6" s="49">
        <f t="shared" si="0"/>
        <v>0</v>
      </c>
      <c r="P6" s="49">
        <f t="shared" si="0"/>
        <v>0</v>
      </c>
      <c r="Q6" s="49">
        <f t="shared" si="0"/>
        <v>0</v>
      </c>
      <c r="R6" s="49">
        <f t="shared" si="0"/>
        <v>0</v>
      </c>
      <c r="S6" s="49">
        <f t="shared" si="0"/>
        <v>0</v>
      </c>
      <c r="T6" s="208">
        <f>SUM(J6:S6)+I6</f>
        <v>0</v>
      </c>
      <c r="U6" s="194"/>
    </row>
    <row r="7" spans="1:21">
      <c r="B7" s="205" t="s">
        <v>1270</v>
      </c>
      <c r="C7" s="199" t="s">
        <v>1271</v>
      </c>
      <c r="D7" s="206" t="s">
        <v>1269</v>
      </c>
      <c r="E7" s="207"/>
      <c r="F7" s="207"/>
      <c r="G7" s="207"/>
      <c r="H7" s="207"/>
      <c r="I7" s="48"/>
      <c r="J7" s="50"/>
      <c r="K7" s="49">
        <f t="shared" ref="K7:S7" si="1">J7*(1+K$69)</f>
        <v>0</v>
      </c>
      <c r="L7" s="49">
        <f t="shared" si="1"/>
        <v>0</v>
      </c>
      <c r="M7" s="49">
        <f t="shared" si="1"/>
        <v>0</v>
      </c>
      <c r="N7" s="49">
        <f t="shared" si="1"/>
        <v>0</v>
      </c>
      <c r="O7" s="49">
        <f t="shared" si="1"/>
        <v>0</v>
      </c>
      <c r="P7" s="49">
        <f t="shared" si="1"/>
        <v>0</v>
      </c>
      <c r="Q7" s="49">
        <f t="shared" si="1"/>
        <v>0</v>
      </c>
      <c r="R7" s="49">
        <f t="shared" si="1"/>
        <v>0</v>
      </c>
      <c r="S7" s="49">
        <f t="shared" si="1"/>
        <v>0</v>
      </c>
      <c r="T7" s="208">
        <f t="shared" ref="T7:T24" si="2">SUM(J7:S7)+I7</f>
        <v>0</v>
      </c>
      <c r="U7" s="194"/>
    </row>
    <row r="8" spans="1:21">
      <c r="B8" s="205" t="s">
        <v>1272</v>
      </c>
      <c r="C8" s="199" t="s">
        <v>1273</v>
      </c>
      <c r="D8" s="206" t="s">
        <v>1269</v>
      </c>
      <c r="E8" s="207"/>
      <c r="F8" s="207"/>
      <c r="G8" s="207"/>
      <c r="H8" s="207"/>
      <c r="I8" s="48"/>
      <c r="J8" s="50"/>
      <c r="K8" s="49">
        <f t="shared" ref="K8:S8" si="3">J8*(1+K$69)</f>
        <v>0</v>
      </c>
      <c r="L8" s="49">
        <f t="shared" si="3"/>
        <v>0</v>
      </c>
      <c r="M8" s="49">
        <f t="shared" si="3"/>
        <v>0</v>
      </c>
      <c r="N8" s="49">
        <f t="shared" si="3"/>
        <v>0</v>
      </c>
      <c r="O8" s="49">
        <f t="shared" si="3"/>
        <v>0</v>
      </c>
      <c r="P8" s="49">
        <f t="shared" si="3"/>
        <v>0</v>
      </c>
      <c r="Q8" s="49">
        <f t="shared" si="3"/>
        <v>0</v>
      </c>
      <c r="R8" s="49">
        <f t="shared" si="3"/>
        <v>0</v>
      </c>
      <c r="S8" s="49">
        <f t="shared" si="3"/>
        <v>0</v>
      </c>
      <c r="T8" s="208">
        <f t="shared" si="2"/>
        <v>0</v>
      </c>
      <c r="U8" s="194"/>
    </row>
    <row r="9" spans="1:21">
      <c r="B9" s="205" t="s">
        <v>1274</v>
      </c>
      <c r="C9" s="199" t="s">
        <v>1275</v>
      </c>
      <c r="D9" s="206" t="s">
        <v>1269</v>
      </c>
      <c r="E9" s="207"/>
      <c r="F9" s="207"/>
      <c r="G9" s="207"/>
      <c r="H9" s="207"/>
      <c r="I9" s="48"/>
      <c r="J9" s="50"/>
      <c r="K9" s="49">
        <f t="shared" ref="K9:S9" si="4">J9*(1+K$69)</f>
        <v>0</v>
      </c>
      <c r="L9" s="49">
        <f t="shared" si="4"/>
        <v>0</v>
      </c>
      <c r="M9" s="49">
        <f t="shared" si="4"/>
        <v>0</v>
      </c>
      <c r="N9" s="49">
        <f t="shared" si="4"/>
        <v>0</v>
      </c>
      <c r="O9" s="49">
        <f t="shared" si="4"/>
        <v>0</v>
      </c>
      <c r="P9" s="49">
        <f t="shared" si="4"/>
        <v>0</v>
      </c>
      <c r="Q9" s="49">
        <f t="shared" si="4"/>
        <v>0</v>
      </c>
      <c r="R9" s="49">
        <f t="shared" si="4"/>
        <v>0</v>
      </c>
      <c r="S9" s="49">
        <f t="shared" si="4"/>
        <v>0</v>
      </c>
      <c r="T9" s="208">
        <f t="shared" si="2"/>
        <v>0</v>
      </c>
      <c r="U9" s="194"/>
    </row>
    <row r="10" spans="1:21">
      <c r="B10" s="205" t="s">
        <v>1276</v>
      </c>
      <c r="C10" s="199" t="s">
        <v>48</v>
      </c>
      <c r="D10" s="206" t="s">
        <v>1269</v>
      </c>
      <c r="E10" s="207"/>
      <c r="F10" s="207"/>
      <c r="G10" s="207"/>
      <c r="H10" s="207"/>
      <c r="I10" s="48"/>
      <c r="J10" s="50"/>
      <c r="K10" s="49">
        <f t="shared" ref="K10:S10" si="5">J10*(1+K$69)</f>
        <v>0</v>
      </c>
      <c r="L10" s="49">
        <f t="shared" si="5"/>
        <v>0</v>
      </c>
      <c r="M10" s="49">
        <f t="shared" si="5"/>
        <v>0</v>
      </c>
      <c r="N10" s="49">
        <f t="shared" si="5"/>
        <v>0</v>
      </c>
      <c r="O10" s="49">
        <f t="shared" si="5"/>
        <v>0</v>
      </c>
      <c r="P10" s="49">
        <f t="shared" si="5"/>
        <v>0</v>
      </c>
      <c r="Q10" s="49">
        <f t="shared" si="5"/>
        <v>0</v>
      </c>
      <c r="R10" s="49">
        <f t="shared" si="5"/>
        <v>0</v>
      </c>
      <c r="S10" s="49">
        <f t="shared" si="5"/>
        <v>0</v>
      </c>
      <c r="T10" s="208">
        <f t="shared" si="2"/>
        <v>0</v>
      </c>
      <c r="U10" s="194"/>
    </row>
    <row r="11" spans="1:21">
      <c r="B11" s="205" t="s">
        <v>1277</v>
      </c>
      <c r="C11" s="199" t="s">
        <v>1278</v>
      </c>
      <c r="D11" s="206" t="s">
        <v>1269</v>
      </c>
      <c r="E11" s="207"/>
      <c r="F11" s="207"/>
      <c r="G11" s="207"/>
      <c r="H11" s="207"/>
      <c r="I11" s="48"/>
      <c r="J11" s="50"/>
      <c r="K11" s="49">
        <f t="shared" ref="K11:S11" si="6">J11*(1+K$69)</f>
        <v>0</v>
      </c>
      <c r="L11" s="49">
        <f t="shared" si="6"/>
        <v>0</v>
      </c>
      <c r="M11" s="49">
        <f t="shared" si="6"/>
        <v>0</v>
      </c>
      <c r="N11" s="49">
        <f t="shared" si="6"/>
        <v>0</v>
      </c>
      <c r="O11" s="49">
        <f t="shared" si="6"/>
        <v>0</v>
      </c>
      <c r="P11" s="49">
        <f t="shared" si="6"/>
        <v>0</v>
      </c>
      <c r="Q11" s="49">
        <f t="shared" si="6"/>
        <v>0</v>
      </c>
      <c r="R11" s="49">
        <f t="shared" si="6"/>
        <v>0</v>
      </c>
      <c r="S11" s="49">
        <f t="shared" si="6"/>
        <v>0</v>
      </c>
      <c r="T11" s="208">
        <f t="shared" si="2"/>
        <v>0</v>
      </c>
      <c r="U11" s="194"/>
    </row>
    <row r="12" spans="1:21">
      <c r="B12" s="205" t="s">
        <v>1279</v>
      </c>
      <c r="C12" s="199" t="s">
        <v>1155</v>
      </c>
      <c r="D12" s="206" t="s">
        <v>1269</v>
      </c>
      <c r="E12" s="207"/>
      <c r="F12" s="207"/>
      <c r="G12" s="207"/>
      <c r="H12" s="207"/>
      <c r="I12" s="48"/>
      <c r="J12" s="50"/>
      <c r="K12" s="49">
        <f t="shared" ref="K12:S12" si="7">J12*(1+K$69)</f>
        <v>0</v>
      </c>
      <c r="L12" s="49">
        <f t="shared" si="7"/>
        <v>0</v>
      </c>
      <c r="M12" s="49">
        <f t="shared" si="7"/>
        <v>0</v>
      </c>
      <c r="N12" s="49">
        <f t="shared" si="7"/>
        <v>0</v>
      </c>
      <c r="O12" s="49">
        <f t="shared" si="7"/>
        <v>0</v>
      </c>
      <c r="P12" s="49">
        <f t="shared" si="7"/>
        <v>0</v>
      </c>
      <c r="Q12" s="49">
        <f t="shared" si="7"/>
        <v>0</v>
      </c>
      <c r="R12" s="49">
        <f t="shared" si="7"/>
        <v>0</v>
      </c>
      <c r="S12" s="49">
        <f t="shared" si="7"/>
        <v>0</v>
      </c>
      <c r="T12" s="208">
        <f t="shared" si="2"/>
        <v>0</v>
      </c>
      <c r="U12" s="194"/>
    </row>
    <row r="13" spans="1:21">
      <c r="B13" s="205" t="s">
        <v>1280</v>
      </c>
      <c r="C13" s="199" t="s">
        <v>1281</v>
      </c>
      <c r="D13" s="206" t="s">
        <v>1269</v>
      </c>
      <c r="E13" s="207"/>
      <c r="F13" s="207"/>
      <c r="G13" s="207"/>
      <c r="H13" s="207"/>
      <c r="I13" s="50"/>
      <c r="J13" s="50"/>
      <c r="K13" s="49">
        <f t="shared" ref="K13:S13" si="8">J13*(1+K$69)</f>
        <v>0</v>
      </c>
      <c r="L13" s="49">
        <f t="shared" si="8"/>
        <v>0</v>
      </c>
      <c r="M13" s="49">
        <f t="shared" si="8"/>
        <v>0</v>
      </c>
      <c r="N13" s="49">
        <f t="shared" si="8"/>
        <v>0</v>
      </c>
      <c r="O13" s="49">
        <f t="shared" si="8"/>
        <v>0</v>
      </c>
      <c r="P13" s="49">
        <f t="shared" si="8"/>
        <v>0</v>
      </c>
      <c r="Q13" s="49">
        <f t="shared" si="8"/>
        <v>0</v>
      </c>
      <c r="R13" s="49">
        <f t="shared" si="8"/>
        <v>0</v>
      </c>
      <c r="S13" s="49">
        <f t="shared" si="8"/>
        <v>0</v>
      </c>
      <c r="T13" s="208">
        <f t="shared" si="2"/>
        <v>0</v>
      </c>
      <c r="U13" s="194"/>
    </row>
    <row r="14" spans="1:21">
      <c r="B14" s="205">
        <v>3.2</v>
      </c>
      <c r="C14" s="199" t="s">
        <v>1282</v>
      </c>
      <c r="D14" s="206" t="s">
        <v>1269</v>
      </c>
      <c r="E14" s="207"/>
      <c r="F14" s="207"/>
      <c r="G14" s="207"/>
      <c r="H14" s="207"/>
      <c r="I14" s="50"/>
      <c r="J14" s="50"/>
      <c r="K14" s="49">
        <f t="shared" ref="K14:S14" si="9">J14*(1+K$69)</f>
        <v>0</v>
      </c>
      <c r="L14" s="49">
        <f t="shared" si="9"/>
        <v>0</v>
      </c>
      <c r="M14" s="49">
        <f t="shared" si="9"/>
        <v>0</v>
      </c>
      <c r="N14" s="49">
        <f t="shared" si="9"/>
        <v>0</v>
      </c>
      <c r="O14" s="49">
        <f t="shared" si="9"/>
        <v>0</v>
      </c>
      <c r="P14" s="49">
        <f t="shared" si="9"/>
        <v>0</v>
      </c>
      <c r="Q14" s="49">
        <f t="shared" si="9"/>
        <v>0</v>
      </c>
      <c r="R14" s="49">
        <f t="shared" si="9"/>
        <v>0</v>
      </c>
      <c r="S14" s="49">
        <f t="shared" si="9"/>
        <v>0</v>
      </c>
      <c r="T14" s="208">
        <f t="shared" si="2"/>
        <v>0</v>
      </c>
      <c r="U14" s="194"/>
    </row>
    <row r="15" spans="1:21">
      <c r="B15" s="205" t="s">
        <v>1283</v>
      </c>
      <c r="C15" s="199" t="s">
        <v>1284</v>
      </c>
      <c r="D15" s="209" t="s">
        <v>1269</v>
      </c>
      <c r="E15" s="207"/>
      <c r="F15" s="207"/>
      <c r="G15" s="207"/>
      <c r="H15" s="207"/>
      <c r="I15" s="259"/>
      <c r="J15" s="50"/>
      <c r="K15" s="51">
        <f t="shared" ref="K15:S15" si="10">J15*(1+K$69)</f>
        <v>0</v>
      </c>
      <c r="L15" s="51">
        <f t="shared" si="10"/>
        <v>0</v>
      </c>
      <c r="M15" s="51">
        <f t="shared" si="10"/>
        <v>0</v>
      </c>
      <c r="N15" s="51">
        <f t="shared" si="10"/>
        <v>0</v>
      </c>
      <c r="O15" s="51">
        <f t="shared" si="10"/>
        <v>0</v>
      </c>
      <c r="P15" s="51">
        <f t="shared" si="10"/>
        <v>0</v>
      </c>
      <c r="Q15" s="51">
        <f t="shared" si="10"/>
        <v>0</v>
      </c>
      <c r="R15" s="51">
        <f t="shared" si="10"/>
        <v>0</v>
      </c>
      <c r="S15" s="51">
        <f t="shared" si="10"/>
        <v>0</v>
      </c>
      <c r="T15" s="208">
        <f t="shared" si="2"/>
        <v>0</v>
      </c>
      <c r="U15" s="194"/>
    </row>
    <row r="16" spans="1:21">
      <c r="B16" s="205" t="s">
        <v>1285</v>
      </c>
      <c r="C16" s="199" t="s">
        <v>1286</v>
      </c>
      <c r="D16" s="209" t="s">
        <v>1269</v>
      </c>
      <c r="E16" s="207"/>
      <c r="F16" s="207"/>
      <c r="G16" s="207"/>
      <c r="H16" s="207"/>
      <c r="I16" s="259"/>
      <c r="J16" s="50"/>
      <c r="K16" s="51">
        <f t="shared" ref="K16:S16" si="11">J16*(1+K$69)</f>
        <v>0</v>
      </c>
      <c r="L16" s="51">
        <f t="shared" si="11"/>
        <v>0</v>
      </c>
      <c r="M16" s="51">
        <f t="shared" si="11"/>
        <v>0</v>
      </c>
      <c r="N16" s="51">
        <f t="shared" si="11"/>
        <v>0</v>
      </c>
      <c r="O16" s="51">
        <f t="shared" si="11"/>
        <v>0</v>
      </c>
      <c r="P16" s="51">
        <f t="shared" si="11"/>
        <v>0</v>
      </c>
      <c r="Q16" s="51">
        <f t="shared" si="11"/>
        <v>0</v>
      </c>
      <c r="R16" s="51">
        <f t="shared" si="11"/>
        <v>0</v>
      </c>
      <c r="S16" s="51">
        <f t="shared" si="11"/>
        <v>0</v>
      </c>
      <c r="T16" s="208">
        <f t="shared" si="2"/>
        <v>0</v>
      </c>
      <c r="U16" s="194"/>
    </row>
    <row r="17" spans="1:21">
      <c r="B17" s="199" t="s">
        <v>1287</v>
      </c>
      <c r="C17" s="210" t="s">
        <v>1288</v>
      </c>
      <c r="D17" s="211" t="s">
        <v>1269</v>
      </c>
      <c r="E17" s="212"/>
      <c r="F17" s="212"/>
      <c r="G17" s="212"/>
      <c r="H17" s="212"/>
      <c r="I17" s="259"/>
      <c r="J17" s="50"/>
      <c r="K17" s="51">
        <f t="shared" ref="K17:S17" si="12">J17*(1+K$69)</f>
        <v>0</v>
      </c>
      <c r="L17" s="51">
        <f t="shared" si="12"/>
        <v>0</v>
      </c>
      <c r="M17" s="51">
        <f t="shared" si="12"/>
        <v>0</v>
      </c>
      <c r="N17" s="51">
        <f t="shared" si="12"/>
        <v>0</v>
      </c>
      <c r="O17" s="51">
        <f t="shared" si="12"/>
        <v>0</v>
      </c>
      <c r="P17" s="51">
        <f t="shared" si="12"/>
        <v>0</v>
      </c>
      <c r="Q17" s="51">
        <f t="shared" si="12"/>
        <v>0</v>
      </c>
      <c r="R17" s="51">
        <f t="shared" si="12"/>
        <v>0</v>
      </c>
      <c r="S17" s="51">
        <f t="shared" si="12"/>
        <v>0</v>
      </c>
      <c r="T17" s="208">
        <f t="shared" si="2"/>
        <v>0</v>
      </c>
      <c r="U17" s="194"/>
    </row>
    <row r="18" spans="1:21" ht="25.5">
      <c r="B18" s="199" t="s">
        <v>1289</v>
      </c>
      <c r="C18" s="210" t="s">
        <v>1290</v>
      </c>
      <c r="D18" s="211" t="s">
        <v>1269</v>
      </c>
      <c r="E18" s="212"/>
      <c r="F18" s="212"/>
      <c r="G18" s="212"/>
      <c r="H18" s="212"/>
      <c r="I18" s="259"/>
      <c r="J18" s="50"/>
      <c r="K18" s="51">
        <f t="shared" ref="K18:S18" si="13">J18*(1+K$69)</f>
        <v>0</v>
      </c>
      <c r="L18" s="51">
        <f t="shared" si="13"/>
        <v>0</v>
      </c>
      <c r="M18" s="51">
        <f t="shared" si="13"/>
        <v>0</v>
      </c>
      <c r="N18" s="51">
        <f t="shared" si="13"/>
        <v>0</v>
      </c>
      <c r="O18" s="51">
        <f t="shared" si="13"/>
        <v>0</v>
      </c>
      <c r="P18" s="51">
        <f t="shared" si="13"/>
        <v>0</v>
      </c>
      <c r="Q18" s="51">
        <f t="shared" si="13"/>
        <v>0</v>
      </c>
      <c r="R18" s="51">
        <f t="shared" si="13"/>
        <v>0</v>
      </c>
      <c r="S18" s="51">
        <f t="shared" si="13"/>
        <v>0</v>
      </c>
      <c r="T18" s="208">
        <f>SUM(J18:S18)+I18</f>
        <v>0</v>
      </c>
      <c r="U18" s="194"/>
    </row>
    <row r="19" spans="1:21">
      <c r="B19" s="199" t="s">
        <v>1291</v>
      </c>
      <c r="C19" s="199" t="s">
        <v>1292</v>
      </c>
      <c r="D19" s="209" t="s">
        <v>1269</v>
      </c>
      <c r="E19" s="212"/>
      <c r="F19" s="212"/>
      <c r="G19" s="212"/>
      <c r="H19" s="212"/>
      <c r="I19" s="260"/>
      <c r="J19" s="50"/>
      <c r="K19" s="52">
        <f t="shared" ref="K19:S19" si="14">J19*(1+K$69)</f>
        <v>0</v>
      </c>
      <c r="L19" s="52">
        <f t="shared" si="14"/>
        <v>0</v>
      </c>
      <c r="M19" s="52">
        <f t="shared" si="14"/>
        <v>0</v>
      </c>
      <c r="N19" s="52">
        <f t="shared" si="14"/>
        <v>0</v>
      </c>
      <c r="O19" s="52">
        <f t="shared" si="14"/>
        <v>0</v>
      </c>
      <c r="P19" s="52">
        <f t="shared" si="14"/>
        <v>0</v>
      </c>
      <c r="Q19" s="52">
        <f t="shared" si="14"/>
        <v>0</v>
      </c>
      <c r="R19" s="52">
        <f t="shared" si="14"/>
        <v>0</v>
      </c>
      <c r="S19" s="52">
        <f t="shared" si="14"/>
        <v>0</v>
      </c>
      <c r="T19" s="208">
        <f t="shared" si="2"/>
        <v>0</v>
      </c>
      <c r="U19" s="194"/>
    </row>
    <row r="20" spans="1:21" ht="16.5" customHeight="1">
      <c r="B20" s="205" t="s">
        <v>1293</v>
      </c>
      <c r="C20" s="199" t="s">
        <v>1294</v>
      </c>
      <c r="D20" s="206" t="s">
        <v>1269</v>
      </c>
      <c r="E20" s="207"/>
      <c r="F20" s="207"/>
      <c r="G20" s="207"/>
      <c r="H20" s="207"/>
      <c r="I20" s="48"/>
      <c r="J20" s="50"/>
      <c r="K20" s="49">
        <f t="shared" ref="K20:S20" si="15">J20*(1+K$69)</f>
        <v>0</v>
      </c>
      <c r="L20" s="49">
        <f t="shared" si="15"/>
        <v>0</v>
      </c>
      <c r="M20" s="49">
        <f t="shared" si="15"/>
        <v>0</v>
      </c>
      <c r="N20" s="49">
        <f t="shared" si="15"/>
        <v>0</v>
      </c>
      <c r="O20" s="49">
        <f t="shared" si="15"/>
        <v>0</v>
      </c>
      <c r="P20" s="49">
        <f t="shared" si="15"/>
        <v>0</v>
      </c>
      <c r="Q20" s="49">
        <f t="shared" si="15"/>
        <v>0</v>
      </c>
      <c r="R20" s="49">
        <f t="shared" si="15"/>
        <v>0</v>
      </c>
      <c r="S20" s="49">
        <f t="shared" si="15"/>
        <v>0</v>
      </c>
      <c r="T20" s="208">
        <f t="shared" si="2"/>
        <v>0</v>
      </c>
      <c r="U20" s="194"/>
    </row>
    <row r="21" spans="1:21" ht="16.5" customHeight="1">
      <c r="B21" s="205" t="s">
        <v>1295</v>
      </c>
      <c r="C21" s="199" t="s">
        <v>1296</v>
      </c>
      <c r="D21" s="206" t="s">
        <v>1269</v>
      </c>
      <c r="E21" s="207"/>
      <c r="F21" s="207"/>
      <c r="G21" s="207"/>
      <c r="H21" s="207"/>
      <c r="I21" s="48"/>
      <c r="J21" s="50"/>
      <c r="K21" s="49">
        <f t="shared" ref="K21:S21" si="16">J21*(1+K$69)</f>
        <v>0</v>
      </c>
      <c r="L21" s="49">
        <f t="shared" si="16"/>
        <v>0</v>
      </c>
      <c r="M21" s="49">
        <f t="shared" si="16"/>
        <v>0</v>
      </c>
      <c r="N21" s="49">
        <f t="shared" si="16"/>
        <v>0</v>
      </c>
      <c r="O21" s="49">
        <f t="shared" si="16"/>
        <v>0</v>
      </c>
      <c r="P21" s="49">
        <f t="shared" si="16"/>
        <v>0</v>
      </c>
      <c r="Q21" s="49">
        <f t="shared" si="16"/>
        <v>0</v>
      </c>
      <c r="R21" s="49">
        <f t="shared" si="16"/>
        <v>0</v>
      </c>
      <c r="S21" s="49">
        <f t="shared" si="16"/>
        <v>0</v>
      </c>
      <c r="T21" s="208">
        <f t="shared" si="2"/>
        <v>0</v>
      </c>
      <c r="U21" s="194"/>
    </row>
    <row r="22" spans="1:21" s="69" customFormat="1" ht="16.5" customHeight="1">
      <c r="A22" s="194"/>
      <c r="B22" s="205" t="s">
        <v>1297</v>
      </c>
      <c r="C22" s="199" t="s">
        <v>1298</v>
      </c>
      <c r="D22" s="206" t="s">
        <v>1269</v>
      </c>
      <c r="E22" s="207"/>
      <c r="F22" s="207"/>
      <c r="G22" s="207"/>
      <c r="H22" s="207"/>
      <c r="I22" s="48"/>
      <c r="J22" s="50"/>
      <c r="K22" s="49">
        <f t="shared" ref="K22:S22" si="17">J22*(1+K$69)</f>
        <v>0</v>
      </c>
      <c r="L22" s="49">
        <f t="shared" si="17"/>
        <v>0</v>
      </c>
      <c r="M22" s="49">
        <f t="shared" si="17"/>
        <v>0</v>
      </c>
      <c r="N22" s="49">
        <f t="shared" si="17"/>
        <v>0</v>
      </c>
      <c r="O22" s="49">
        <f t="shared" si="17"/>
        <v>0</v>
      </c>
      <c r="P22" s="49">
        <f t="shared" si="17"/>
        <v>0</v>
      </c>
      <c r="Q22" s="49">
        <f t="shared" si="17"/>
        <v>0</v>
      </c>
      <c r="R22" s="49">
        <f t="shared" si="17"/>
        <v>0</v>
      </c>
      <c r="S22" s="49">
        <f t="shared" si="17"/>
        <v>0</v>
      </c>
      <c r="T22" s="208">
        <f t="shared" si="2"/>
        <v>0</v>
      </c>
      <c r="U22" s="194"/>
    </row>
    <row r="23" spans="1:21">
      <c r="B23" s="205" t="s">
        <v>1299</v>
      </c>
      <c r="C23" s="199" t="s">
        <v>1300</v>
      </c>
      <c r="D23" s="206" t="s">
        <v>1269</v>
      </c>
      <c r="E23" s="207"/>
      <c r="F23" s="207"/>
      <c r="G23" s="207"/>
      <c r="H23" s="207"/>
      <c r="I23" s="48"/>
      <c r="J23" s="50"/>
      <c r="K23" s="49">
        <f t="shared" ref="K23:S23" si="18">J23*(1+K$69)</f>
        <v>0</v>
      </c>
      <c r="L23" s="49">
        <f t="shared" si="18"/>
        <v>0</v>
      </c>
      <c r="M23" s="49">
        <f t="shared" si="18"/>
        <v>0</v>
      </c>
      <c r="N23" s="49">
        <f t="shared" si="18"/>
        <v>0</v>
      </c>
      <c r="O23" s="49">
        <f t="shared" si="18"/>
        <v>0</v>
      </c>
      <c r="P23" s="49">
        <f t="shared" si="18"/>
        <v>0</v>
      </c>
      <c r="Q23" s="49">
        <f t="shared" si="18"/>
        <v>0</v>
      </c>
      <c r="R23" s="49">
        <f t="shared" si="18"/>
        <v>0</v>
      </c>
      <c r="S23" s="49">
        <f t="shared" si="18"/>
        <v>0</v>
      </c>
      <c r="T23" s="208">
        <f t="shared" si="2"/>
        <v>0</v>
      </c>
      <c r="U23" s="194"/>
    </row>
    <row r="24" spans="1:21">
      <c r="B24" s="205" t="s">
        <v>1301</v>
      </c>
      <c r="C24" s="199" t="s">
        <v>1302</v>
      </c>
      <c r="D24" s="206" t="s">
        <v>1269</v>
      </c>
      <c r="E24" s="207"/>
      <c r="F24" s="207"/>
      <c r="G24" s="207"/>
      <c r="H24" s="207"/>
      <c r="I24" s="48"/>
      <c r="J24" s="50"/>
      <c r="K24" s="49">
        <f t="shared" ref="K24:S24" si="19">J24*(1+K$69)</f>
        <v>0</v>
      </c>
      <c r="L24" s="49">
        <f t="shared" si="19"/>
        <v>0</v>
      </c>
      <c r="M24" s="49">
        <f t="shared" si="19"/>
        <v>0</v>
      </c>
      <c r="N24" s="49">
        <f t="shared" si="19"/>
        <v>0</v>
      </c>
      <c r="O24" s="49">
        <f t="shared" si="19"/>
        <v>0</v>
      </c>
      <c r="P24" s="49">
        <f t="shared" si="19"/>
        <v>0</v>
      </c>
      <c r="Q24" s="49">
        <f t="shared" si="19"/>
        <v>0</v>
      </c>
      <c r="R24" s="49">
        <f t="shared" si="19"/>
        <v>0</v>
      </c>
      <c r="S24" s="49">
        <f t="shared" si="19"/>
        <v>0</v>
      </c>
      <c r="T24" s="208">
        <f t="shared" si="2"/>
        <v>0</v>
      </c>
      <c r="U24" s="194"/>
    </row>
    <row r="25" spans="1:21">
      <c r="B25" s="199"/>
      <c r="C25" s="199"/>
      <c r="D25" s="199"/>
      <c r="E25" s="199"/>
      <c r="F25" s="199"/>
      <c r="G25" s="199"/>
      <c r="H25" s="199"/>
      <c r="I25" s="213">
        <f>SUM(I6:I24)</f>
        <v>0</v>
      </c>
      <c r="J25" s="213">
        <f t="shared" ref="J25:S25" si="20">SUM(J6:J24)</f>
        <v>0</v>
      </c>
      <c r="K25" s="213">
        <f t="shared" si="20"/>
        <v>0</v>
      </c>
      <c r="L25" s="213">
        <f t="shared" si="20"/>
        <v>0</v>
      </c>
      <c r="M25" s="213">
        <f t="shared" si="20"/>
        <v>0</v>
      </c>
      <c r="N25" s="213">
        <f t="shared" si="20"/>
        <v>0</v>
      </c>
      <c r="O25" s="213">
        <f t="shared" si="20"/>
        <v>0</v>
      </c>
      <c r="P25" s="213">
        <f t="shared" si="20"/>
        <v>0</v>
      </c>
      <c r="Q25" s="213">
        <f t="shared" si="20"/>
        <v>0</v>
      </c>
      <c r="R25" s="213">
        <f t="shared" si="20"/>
        <v>0</v>
      </c>
      <c r="S25" s="213">
        <f t="shared" si="20"/>
        <v>0</v>
      </c>
      <c r="T25" s="213">
        <f>SUM(T6:T24)</f>
        <v>0</v>
      </c>
      <c r="U25" s="194"/>
    </row>
    <row r="26" spans="1:21">
      <c r="B26" s="69"/>
      <c r="E26" s="69"/>
      <c r="F26" s="69"/>
      <c r="G26" s="69"/>
      <c r="H26" s="69"/>
      <c r="I26" s="214"/>
      <c r="J26" s="53"/>
      <c r="K26" s="53"/>
      <c r="L26" s="53"/>
      <c r="M26" s="53"/>
      <c r="N26" s="53"/>
      <c r="O26" s="53"/>
      <c r="P26" s="53"/>
      <c r="Q26" s="53"/>
      <c r="R26" s="53"/>
      <c r="S26" s="53"/>
      <c r="T26" s="215"/>
      <c r="U26" s="194"/>
    </row>
    <row r="27" spans="1:21" ht="31.5" customHeight="1">
      <c r="B27" s="198">
        <v>2.1</v>
      </c>
      <c r="C27" s="200" t="s">
        <v>1303</v>
      </c>
      <c r="D27" s="216"/>
      <c r="E27" s="204" t="s">
        <v>1304</v>
      </c>
      <c r="F27" s="204" t="s">
        <v>1305</v>
      </c>
      <c r="G27" s="204" t="s">
        <v>1306</v>
      </c>
      <c r="H27" s="204" t="s">
        <v>1307</v>
      </c>
      <c r="I27" s="217"/>
      <c r="J27" s="54"/>
      <c r="K27" s="54"/>
      <c r="L27" s="54"/>
      <c r="M27" s="54"/>
      <c r="N27" s="54"/>
      <c r="O27" s="54"/>
      <c r="P27" s="54"/>
      <c r="Q27" s="54"/>
      <c r="R27" s="54"/>
      <c r="S27" s="54"/>
      <c r="T27" s="218"/>
      <c r="U27" s="194"/>
    </row>
    <row r="28" spans="1:21">
      <c r="B28" s="205" t="s">
        <v>1308</v>
      </c>
      <c r="C28" s="199" t="s">
        <v>1309</v>
      </c>
      <c r="D28" s="206" t="s">
        <v>1310</v>
      </c>
      <c r="E28" s="219">
        <v>100</v>
      </c>
      <c r="F28" s="261"/>
      <c r="G28" s="219">
        <f>E28*12</f>
        <v>1200</v>
      </c>
      <c r="H28" s="220">
        <f>E28*F28*12</f>
        <v>0</v>
      </c>
      <c r="I28" s="48"/>
      <c r="J28" s="55">
        <f>H28</f>
        <v>0</v>
      </c>
      <c r="K28" s="55">
        <f t="shared" ref="K28:S28" si="21">J28*(1+K$69)</f>
        <v>0</v>
      </c>
      <c r="L28" s="55">
        <f t="shared" si="21"/>
        <v>0</v>
      </c>
      <c r="M28" s="55">
        <f t="shared" si="21"/>
        <v>0</v>
      </c>
      <c r="N28" s="55">
        <f t="shared" si="21"/>
        <v>0</v>
      </c>
      <c r="O28" s="55">
        <f t="shared" si="21"/>
        <v>0</v>
      </c>
      <c r="P28" s="55">
        <f t="shared" si="21"/>
        <v>0</v>
      </c>
      <c r="Q28" s="55">
        <f t="shared" si="21"/>
        <v>0</v>
      </c>
      <c r="R28" s="55">
        <f t="shared" si="21"/>
        <v>0</v>
      </c>
      <c r="S28" s="55">
        <f t="shared" si="21"/>
        <v>0</v>
      </c>
      <c r="T28" s="208">
        <f t="shared" ref="T28:T41" si="22">SUM(J28:S28)+I28</f>
        <v>0</v>
      </c>
      <c r="U28" s="194"/>
    </row>
    <row r="29" spans="1:21">
      <c r="B29" s="205" t="s">
        <v>1311</v>
      </c>
      <c r="C29" s="210" t="s">
        <v>1312</v>
      </c>
      <c r="D29" s="206" t="s">
        <v>1313</v>
      </c>
      <c r="E29" s="219">
        <v>2500</v>
      </c>
      <c r="F29" s="261"/>
      <c r="G29" s="219">
        <f>E29</f>
        <v>2500</v>
      </c>
      <c r="H29" s="220">
        <f t="shared" ref="H29:H36" si="23">E29*F29*12</f>
        <v>0</v>
      </c>
      <c r="I29" s="48"/>
      <c r="J29" s="55">
        <f t="shared" ref="J29:J36" si="24">H29</f>
        <v>0</v>
      </c>
      <c r="K29" s="55">
        <f t="shared" ref="K29:S29" si="25">J29*(1+K$69)</f>
        <v>0</v>
      </c>
      <c r="L29" s="55">
        <f t="shared" si="25"/>
        <v>0</v>
      </c>
      <c r="M29" s="55">
        <f t="shared" si="25"/>
        <v>0</v>
      </c>
      <c r="N29" s="55">
        <f t="shared" si="25"/>
        <v>0</v>
      </c>
      <c r="O29" s="55">
        <f t="shared" si="25"/>
        <v>0</v>
      </c>
      <c r="P29" s="55">
        <f t="shared" si="25"/>
        <v>0</v>
      </c>
      <c r="Q29" s="55">
        <f t="shared" si="25"/>
        <v>0</v>
      </c>
      <c r="R29" s="55">
        <f t="shared" si="25"/>
        <v>0</v>
      </c>
      <c r="S29" s="55">
        <f t="shared" si="25"/>
        <v>0</v>
      </c>
      <c r="T29" s="208">
        <f t="shared" si="22"/>
        <v>0</v>
      </c>
      <c r="U29" s="194"/>
    </row>
    <row r="30" spans="1:21">
      <c r="B30" s="205" t="s">
        <v>1314</v>
      </c>
      <c r="C30" s="199" t="s">
        <v>1315</v>
      </c>
      <c r="D30" s="206" t="s">
        <v>1316</v>
      </c>
      <c r="E30" s="219">
        <v>20</v>
      </c>
      <c r="F30" s="261"/>
      <c r="G30" s="219">
        <f t="shared" ref="G30:G36" si="26">E30*12</f>
        <v>240</v>
      </c>
      <c r="H30" s="220">
        <f t="shared" si="23"/>
        <v>0</v>
      </c>
      <c r="I30" s="48"/>
      <c r="J30" s="55">
        <f t="shared" si="24"/>
        <v>0</v>
      </c>
      <c r="K30" s="55">
        <f t="shared" ref="K30:S30" si="27">J30*(1+K$69)</f>
        <v>0</v>
      </c>
      <c r="L30" s="55">
        <f t="shared" si="27"/>
        <v>0</v>
      </c>
      <c r="M30" s="55">
        <f t="shared" si="27"/>
        <v>0</v>
      </c>
      <c r="N30" s="55">
        <f t="shared" si="27"/>
        <v>0</v>
      </c>
      <c r="O30" s="55">
        <f t="shared" si="27"/>
        <v>0</v>
      </c>
      <c r="P30" s="55">
        <f t="shared" si="27"/>
        <v>0</v>
      </c>
      <c r="Q30" s="55">
        <f t="shared" si="27"/>
        <v>0</v>
      </c>
      <c r="R30" s="55">
        <f t="shared" si="27"/>
        <v>0</v>
      </c>
      <c r="S30" s="55">
        <f t="shared" si="27"/>
        <v>0</v>
      </c>
      <c r="T30" s="208">
        <f t="shared" si="22"/>
        <v>0</v>
      </c>
      <c r="U30" s="194"/>
    </row>
    <row r="31" spans="1:21">
      <c r="B31" s="205" t="s">
        <v>1317</v>
      </c>
      <c r="C31" s="199" t="s">
        <v>1318</v>
      </c>
      <c r="D31" s="206" t="s">
        <v>1319</v>
      </c>
      <c r="E31" s="219">
        <f>'1B - Desktop &amp; IoT'!D8</f>
        <v>1980</v>
      </c>
      <c r="F31" s="261"/>
      <c r="G31" s="219">
        <f>E31</f>
        <v>1980</v>
      </c>
      <c r="H31" s="220">
        <f t="shared" si="23"/>
        <v>0</v>
      </c>
      <c r="I31" s="48"/>
      <c r="J31" s="55">
        <f t="shared" si="24"/>
        <v>0</v>
      </c>
      <c r="K31" s="55">
        <f t="shared" ref="K31:S31" si="28">J31*(1+K$69)</f>
        <v>0</v>
      </c>
      <c r="L31" s="55">
        <f t="shared" si="28"/>
        <v>0</v>
      </c>
      <c r="M31" s="55">
        <f t="shared" si="28"/>
        <v>0</v>
      </c>
      <c r="N31" s="55">
        <f t="shared" si="28"/>
        <v>0</v>
      </c>
      <c r="O31" s="55">
        <f t="shared" si="28"/>
        <v>0</v>
      </c>
      <c r="P31" s="55">
        <f t="shared" si="28"/>
        <v>0</v>
      </c>
      <c r="Q31" s="55">
        <f t="shared" si="28"/>
        <v>0</v>
      </c>
      <c r="R31" s="55">
        <f t="shared" si="28"/>
        <v>0</v>
      </c>
      <c r="S31" s="55">
        <f t="shared" si="28"/>
        <v>0</v>
      </c>
      <c r="T31" s="208">
        <f t="shared" si="22"/>
        <v>0</v>
      </c>
      <c r="U31" s="194"/>
    </row>
    <row r="32" spans="1:21">
      <c r="B32" s="205" t="s">
        <v>1317</v>
      </c>
      <c r="C32" s="199" t="s">
        <v>1320</v>
      </c>
      <c r="D32" s="206" t="s">
        <v>1319</v>
      </c>
      <c r="E32" s="219">
        <f>'1C - SANParks Owned Equipment'!G13+'1D - Private Cloud Pricing'!B102</f>
        <v>164</v>
      </c>
      <c r="F32" s="261"/>
      <c r="G32" s="219">
        <f>E32</f>
        <v>164</v>
      </c>
      <c r="H32" s="220">
        <f t="shared" ref="H32" si="29">E32*F32*12</f>
        <v>0</v>
      </c>
      <c r="I32" s="48"/>
      <c r="J32" s="55">
        <f t="shared" si="24"/>
        <v>0</v>
      </c>
      <c r="K32" s="55">
        <f t="shared" ref="K32:S32" si="30">J32*(1+K$69)</f>
        <v>0</v>
      </c>
      <c r="L32" s="55">
        <f t="shared" si="30"/>
        <v>0</v>
      </c>
      <c r="M32" s="55">
        <f t="shared" si="30"/>
        <v>0</v>
      </c>
      <c r="N32" s="55">
        <f t="shared" si="30"/>
        <v>0</v>
      </c>
      <c r="O32" s="55">
        <f t="shared" si="30"/>
        <v>0</v>
      </c>
      <c r="P32" s="55">
        <f t="shared" si="30"/>
        <v>0</v>
      </c>
      <c r="Q32" s="55">
        <f t="shared" si="30"/>
        <v>0</v>
      </c>
      <c r="R32" s="55">
        <f t="shared" si="30"/>
        <v>0</v>
      </c>
      <c r="S32" s="55">
        <f t="shared" si="30"/>
        <v>0</v>
      </c>
      <c r="T32" s="208">
        <f t="shared" si="22"/>
        <v>0</v>
      </c>
      <c r="U32" s="194"/>
    </row>
    <row r="33" spans="1:21">
      <c r="B33" s="205" t="s">
        <v>1321</v>
      </c>
      <c r="C33" s="221" t="s">
        <v>1322</v>
      </c>
      <c r="D33" s="206" t="s">
        <v>1323</v>
      </c>
      <c r="E33" s="219">
        <v>13.5</v>
      </c>
      <c r="F33" s="261"/>
      <c r="G33" s="219">
        <f t="shared" si="26"/>
        <v>162</v>
      </c>
      <c r="H33" s="220">
        <f t="shared" si="23"/>
        <v>0</v>
      </c>
      <c r="I33" s="48"/>
      <c r="J33" s="55">
        <f t="shared" si="24"/>
        <v>0</v>
      </c>
      <c r="K33" s="55">
        <f t="shared" ref="K33:S33" si="31">J33*(1+K$69)</f>
        <v>0</v>
      </c>
      <c r="L33" s="55">
        <f t="shared" si="31"/>
        <v>0</v>
      </c>
      <c r="M33" s="55">
        <f t="shared" si="31"/>
        <v>0</v>
      </c>
      <c r="N33" s="55">
        <f t="shared" si="31"/>
        <v>0</v>
      </c>
      <c r="O33" s="55">
        <f t="shared" si="31"/>
        <v>0</v>
      </c>
      <c r="P33" s="55">
        <f t="shared" si="31"/>
        <v>0</v>
      </c>
      <c r="Q33" s="55">
        <f t="shared" si="31"/>
        <v>0</v>
      </c>
      <c r="R33" s="55">
        <f t="shared" si="31"/>
        <v>0</v>
      </c>
      <c r="S33" s="55">
        <f t="shared" si="31"/>
        <v>0</v>
      </c>
      <c r="T33" s="208">
        <f t="shared" si="22"/>
        <v>0</v>
      </c>
      <c r="U33" s="194"/>
    </row>
    <row r="34" spans="1:21">
      <c r="B34" s="205" t="s">
        <v>1324</v>
      </c>
      <c r="C34" s="205" t="s">
        <v>1325</v>
      </c>
      <c r="D34" s="206" t="s">
        <v>1323</v>
      </c>
      <c r="E34" s="219">
        <v>9</v>
      </c>
      <c r="F34" s="261"/>
      <c r="G34" s="219">
        <f t="shared" si="26"/>
        <v>108</v>
      </c>
      <c r="H34" s="220">
        <f t="shared" si="23"/>
        <v>0</v>
      </c>
      <c r="I34" s="48"/>
      <c r="J34" s="55">
        <f t="shared" si="24"/>
        <v>0</v>
      </c>
      <c r="K34" s="55">
        <f t="shared" ref="K34:S34" si="32">J34*(1+K$69)</f>
        <v>0</v>
      </c>
      <c r="L34" s="55">
        <f t="shared" si="32"/>
        <v>0</v>
      </c>
      <c r="M34" s="55">
        <f t="shared" si="32"/>
        <v>0</v>
      </c>
      <c r="N34" s="55">
        <f t="shared" si="32"/>
        <v>0</v>
      </c>
      <c r="O34" s="55">
        <f t="shared" si="32"/>
        <v>0</v>
      </c>
      <c r="P34" s="55">
        <f t="shared" si="32"/>
        <v>0</v>
      </c>
      <c r="Q34" s="55">
        <f t="shared" si="32"/>
        <v>0</v>
      </c>
      <c r="R34" s="55">
        <f t="shared" si="32"/>
        <v>0</v>
      </c>
      <c r="S34" s="55">
        <f t="shared" si="32"/>
        <v>0</v>
      </c>
      <c r="T34" s="208">
        <f t="shared" si="22"/>
        <v>0</v>
      </c>
      <c r="U34" s="194"/>
    </row>
    <row r="35" spans="1:21">
      <c r="B35" s="199" t="s">
        <v>1326</v>
      </c>
      <c r="C35" s="199" t="s">
        <v>1327</v>
      </c>
      <c r="D35" s="206" t="s">
        <v>1328</v>
      </c>
      <c r="E35" s="222">
        <v>2</v>
      </c>
      <c r="F35" s="262"/>
      <c r="G35" s="219">
        <f t="shared" si="26"/>
        <v>24</v>
      </c>
      <c r="H35" s="220">
        <f t="shared" si="23"/>
        <v>0</v>
      </c>
      <c r="I35" s="56"/>
      <c r="J35" s="55">
        <f t="shared" si="24"/>
        <v>0</v>
      </c>
      <c r="K35" s="55">
        <f t="shared" ref="K35:S35" si="33">J35*(1+K$69)</f>
        <v>0</v>
      </c>
      <c r="L35" s="55">
        <f t="shared" si="33"/>
        <v>0</v>
      </c>
      <c r="M35" s="55">
        <f t="shared" si="33"/>
        <v>0</v>
      </c>
      <c r="N35" s="55">
        <f t="shared" si="33"/>
        <v>0</v>
      </c>
      <c r="O35" s="55">
        <f t="shared" si="33"/>
        <v>0</v>
      </c>
      <c r="P35" s="55">
        <f t="shared" si="33"/>
        <v>0</v>
      </c>
      <c r="Q35" s="55">
        <f t="shared" si="33"/>
        <v>0</v>
      </c>
      <c r="R35" s="55">
        <f t="shared" si="33"/>
        <v>0</v>
      </c>
      <c r="S35" s="55">
        <f t="shared" si="33"/>
        <v>0</v>
      </c>
      <c r="T35" s="223">
        <f t="shared" si="22"/>
        <v>0</v>
      </c>
      <c r="U35" s="194"/>
    </row>
    <row r="36" spans="1:21">
      <c r="B36" s="205" t="s">
        <v>1329</v>
      </c>
      <c r="C36" s="199" t="s">
        <v>1330</v>
      </c>
      <c r="D36" s="209" t="s">
        <v>1316</v>
      </c>
      <c r="E36" s="219">
        <v>250</v>
      </c>
      <c r="F36" s="261"/>
      <c r="G36" s="219">
        <f t="shared" si="26"/>
        <v>3000</v>
      </c>
      <c r="H36" s="220">
        <f t="shared" si="23"/>
        <v>0</v>
      </c>
      <c r="I36" s="48"/>
      <c r="J36" s="55">
        <f t="shared" si="24"/>
        <v>0</v>
      </c>
      <c r="K36" s="55">
        <f t="shared" ref="K36:S36" si="34">J36*(1+K$69)</f>
        <v>0</v>
      </c>
      <c r="L36" s="55">
        <f t="shared" si="34"/>
        <v>0</v>
      </c>
      <c r="M36" s="55">
        <f t="shared" si="34"/>
        <v>0</v>
      </c>
      <c r="N36" s="55">
        <f t="shared" si="34"/>
        <v>0</v>
      </c>
      <c r="O36" s="55">
        <f t="shared" si="34"/>
        <v>0</v>
      </c>
      <c r="P36" s="55">
        <f t="shared" si="34"/>
        <v>0</v>
      </c>
      <c r="Q36" s="55">
        <f t="shared" si="34"/>
        <v>0</v>
      </c>
      <c r="R36" s="55">
        <f t="shared" si="34"/>
        <v>0</v>
      </c>
      <c r="S36" s="55">
        <f t="shared" si="34"/>
        <v>0</v>
      </c>
      <c r="T36" s="208">
        <f t="shared" si="22"/>
        <v>0</v>
      </c>
      <c r="U36" s="194"/>
    </row>
    <row r="37" spans="1:21">
      <c r="B37" s="205" t="s">
        <v>1293</v>
      </c>
      <c r="C37" s="199" t="s">
        <v>1331</v>
      </c>
      <c r="D37" s="206" t="s">
        <v>1316</v>
      </c>
      <c r="E37" s="224"/>
      <c r="F37" s="261"/>
      <c r="G37" s="219">
        <v>200</v>
      </c>
      <c r="H37" s="220">
        <f>G37*F37</f>
        <v>0</v>
      </c>
      <c r="I37" s="48"/>
      <c r="J37" s="55">
        <f>H37</f>
        <v>0</v>
      </c>
      <c r="K37" s="49">
        <f t="shared" ref="K37:S37" si="35">J37*(1+K$69)</f>
        <v>0</v>
      </c>
      <c r="L37" s="49">
        <f t="shared" si="35"/>
        <v>0</v>
      </c>
      <c r="M37" s="49">
        <f t="shared" si="35"/>
        <v>0</v>
      </c>
      <c r="N37" s="49">
        <f t="shared" si="35"/>
        <v>0</v>
      </c>
      <c r="O37" s="49">
        <f t="shared" si="35"/>
        <v>0</v>
      </c>
      <c r="P37" s="49">
        <f t="shared" si="35"/>
        <v>0</v>
      </c>
      <c r="Q37" s="49">
        <f t="shared" si="35"/>
        <v>0</v>
      </c>
      <c r="R37" s="49">
        <f t="shared" si="35"/>
        <v>0</v>
      </c>
      <c r="S37" s="49">
        <f t="shared" si="35"/>
        <v>0</v>
      </c>
      <c r="T37" s="208">
        <f t="shared" si="22"/>
        <v>0</v>
      </c>
      <c r="U37" s="194"/>
    </row>
    <row r="38" spans="1:21">
      <c r="B38" s="205" t="s">
        <v>1295</v>
      </c>
      <c r="C38" s="199" t="s">
        <v>1332</v>
      </c>
      <c r="D38" s="206" t="s">
        <v>1316</v>
      </c>
      <c r="E38" s="224"/>
      <c r="F38" s="261"/>
      <c r="G38" s="219">
        <v>40</v>
      </c>
      <c r="H38" s="220">
        <f>G38*F38</f>
        <v>0</v>
      </c>
      <c r="I38" s="48"/>
      <c r="J38" s="55">
        <f>H38</f>
        <v>0</v>
      </c>
      <c r="K38" s="49">
        <f t="shared" ref="K38" si="36">J38*(1+K$69)</f>
        <v>0</v>
      </c>
      <c r="L38" s="49">
        <f t="shared" ref="L38" si="37">K38*(1+L$69)</f>
        <v>0</v>
      </c>
      <c r="M38" s="49">
        <f t="shared" ref="M38" si="38">L38*(1+M$69)</f>
        <v>0</v>
      </c>
      <c r="N38" s="49">
        <f t="shared" ref="N38" si="39">M38*(1+N$69)</f>
        <v>0</v>
      </c>
      <c r="O38" s="49">
        <f t="shared" ref="O38" si="40">N38*(1+O$69)</f>
        <v>0</v>
      </c>
      <c r="P38" s="49">
        <f t="shared" ref="P38" si="41">O38*(1+P$69)</f>
        <v>0</v>
      </c>
      <c r="Q38" s="49">
        <f t="shared" ref="Q38" si="42">P38*(1+Q$69)</f>
        <v>0</v>
      </c>
      <c r="R38" s="49">
        <f t="shared" ref="R38" si="43">Q38*(1+R$69)</f>
        <v>0</v>
      </c>
      <c r="S38" s="49">
        <f t="shared" ref="S38" si="44">R38*(1+S$69)</f>
        <v>0</v>
      </c>
      <c r="T38" s="208">
        <f t="shared" ref="T38" si="45">SUM(J38:S38)+I38</f>
        <v>0</v>
      </c>
      <c r="U38" s="194"/>
    </row>
    <row r="39" spans="1:21" ht="25.5">
      <c r="B39" s="205" t="s">
        <v>1333</v>
      </c>
      <c r="C39" s="199" t="s">
        <v>1334</v>
      </c>
      <c r="D39" s="206" t="s">
        <v>1316</v>
      </c>
      <c r="E39" s="224"/>
      <c r="F39" s="261"/>
      <c r="G39" s="224"/>
      <c r="H39" s="225"/>
      <c r="I39" s="226"/>
      <c r="J39" s="57">
        <v>0</v>
      </c>
      <c r="K39" s="57">
        <f t="shared" ref="K39:S39" si="46">J39*(1+K$69)</f>
        <v>0</v>
      </c>
      <c r="L39" s="57">
        <f t="shared" si="46"/>
        <v>0</v>
      </c>
      <c r="M39" s="57">
        <f t="shared" si="46"/>
        <v>0</v>
      </c>
      <c r="N39" s="57">
        <f t="shared" si="46"/>
        <v>0</v>
      </c>
      <c r="O39" s="57">
        <f t="shared" si="46"/>
        <v>0</v>
      </c>
      <c r="P39" s="57">
        <f t="shared" si="46"/>
        <v>0</v>
      </c>
      <c r="Q39" s="57">
        <f t="shared" si="46"/>
        <v>0</v>
      </c>
      <c r="R39" s="57">
        <f t="shared" si="46"/>
        <v>0</v>
      </c>
      <c r="S39" s="57">
        <f t="shared" si="46"/>
        <v>0</v>
      </c>
      <c r="T39" s="227">
        <f t="shared" si="22"/>
        <v>0</v>
      </c>
      <c r="U39" s="194"/>
    </row>
    <row r="40" spans="1:21" ht="25.5">
      <c r="B40" s="228" t="s">
        <v>1335</v>
      </c>
      <c r="C40" s="229" t="s">
        <v>1336</v>
      </c>
      <c r="D40" s="211" t="s">
        <v>1316</v>
      </c>
      <c r="E40" s="224"/>
      <c r="F40" s="261"/>
      <c r="G40" s="224"/>
      <c r="H40" s="225"/>
      <c r="I40" s="226"/>
      <c r="J40" s="57">
        <v>0</v>
      </c>
      <c r="K40" s="57">
        <f t="shared" ref="K40:S40" si="47">J40*(1+K$69)</f>
        <v>0</v>
      </c>
      <c r="L40" s="57">
        <f t="shared" si="47"/>
        <v>0</v>
      </c>
      <c r="M40" s="57">
        <f t="shared" si="47"/>
        <v>0</v>
      </c>
      <c r="N40" s="57">
        <f t="shared" si="47"/>
        <v>0</v>
      </c>
      <c r="O40" s="57">
        <f t="shared" si="47"/>
        <v>0</v>
      </c>
      <c r="P40" s="57">
        <f t="shared" si="47"/>
        <v>0</v>
      </c>
      <c r="Q40" s="57">
        <f t="shared" si="47"/>
        <v>0</v>
      </c>
      <c r="R40" s="57">
        <f t="shared" si="47"/>
        <v>0</v>
      </c>
      <c r="S40" s="57">
        <f t="shared" si="47"/>
        <v>0</v>
      </c>
      <c r="T40" s="227">
        <f t="shared" si="22"/>
        <v>0</v>
      </c>
      <c r="U40" s="194"/>
    </row>
    <row r="41" spans="1:21" ht="25.5">
      <c r="B41" s="205" t="s">
        <v>1337</v>
      </c>
      <c r="C41" s="199" t="s">
        <v>1338</v>
      </c>
      <c r="D41" s="206" t="s">
        <v>1316</v>
      </c>
      <c r="E41" s="224"/>
      <c r="F41" s="393"/>
      <c r="G41" s="224"/>
      <c r="H41" s="225"/>
      <c r="I41" s="226"/>
      <c r="J41" s="57">
        <v>0</v>
      </c>
      <c r="K41" s="57">
        <f t="shared" ref="K41:S41" si="48">J41*(1+K$69)</f>
        <v>0</v>
      </c>
      <c r="L41" s="57">
        <f t="shared" si="48"/>
        <v>0</v>
      </c>
      <c r="M41" s="57">
        <f t="shared" si="48"/>
        <v>0</v>
      </c>
      <c r="N41" s="57">
        <f t="shared" si="48"/>
        <v>0</v>
      </c>
      <c r="O41" s="57">
        <f t="shared" si="48"/>
        <v>0</v>
      </c>
      <c r="P41" s="57">
        <f t="shared" si="48"/>
        <v>0</v>
      </c>
      <c r="Q41" s="57">
        <f t="shared" si="48"/>
        <v>0</v>
      </c>
      <c r="R41" s="57">
        <f t="shared" si="48"/>
        <v>0</v>
      </c>
      <c r="S41" s="57">
        <f t="shared" si="48"/>
        <v>0</v>
      </c>
      <c r="T41" s="227">
        <f t="shared" si="22"/>
        <v>0</v>
      </c>
      <c r="U41" s="194"/>
    </row>
    <row r="42" spans="1:21">
      <c r="B42" s="199"/>
      <c r="C42" s="199"/>
      <c r="D42" s="199"/>
      <c r="E42" s="199"/>
      <c r="F42" s="199"/>
      <c r="G42" s="199"/>
      <c r="H42" s="199"/>
      <c r="I42" s="213">
        <f>SUM(I28:I41)</f>
        <v>0</v>
      </c>
      <c r="J42" s="58">
        <f t="shared" ref="J42:T42" si="49">SUM(J28:J41)</f>
        <v>0</v>
      </c>
      <c r="K42" s="58">
        <f t="shared" si="49"/>
        <v>0</v>
      </c>
      <c r="L42" s="58">
        <f t="shared" si="49"/>
        <v>0</v>
      </c>
      <c r="M42" s="58">
        <f t="shared" si="49"/>
        <v>0</v>
      </c>
      <c r="N42" s="58">
        <f t="shared" si="49"/>
        <v>0</v>
      </c>
      <c r="O42" s="58">
        <f t="shared" si="49"/>
        <v>0</v>
      </c>
      <c r="P42" s="58">
        <f t="shared" si="49"/>
        <v>0</v>
      </c>
      <c r="Q42" s="58">
        <f t="shared" si="49"/>
        <v>0</v>
      </c>
      <c r="R42" s="58">
        <f t="shared" si="49"/>
        <v>0</v>
      </c>
      <c r="S42" s="58">
        <f t="shared" si="49"/>
        <v>0</v>
      </c>
      <c r="T42" s="223">
        <f t="shared" si="49"/>
        <v>0</v>
      </c>
      <c r="U42" s="194"/>
    </row>
    <row r="43" spans="1:21">
      <c r="B43" s="69"/>
      <c r="E43" s="69"/>
      <c r="F43" s="69"/>
      <c r="G43" s="69"/>
      <c r="H43" s="69"/>
      <c r="I43" s="214"/>
      <c r="J43" s="53"/>
      <c r="K43" s="53"/>
      <c r="L43" s="53"/>
      <c r="M43" s="53"/>
      <c r="N43" s="53"/>
      <c r="O43" s="53"/>
      <c r="P43" s="53"/>
      <c r="Q43" s="53"/>
      <c r="R43" s="53"/>
      <c r="S43" s="53"/>
      <c r="T43" s="215"/>
      <c r="U43" s="194"/>
    </row>
    <row r="44" spans="1:21" ht="15" customHeight="1">
      <c r="B44" s="199"/>
      <c r="C44" s="204" t="s">
        <v>1339</v>
      </c>
      <c r="D44" s="230"/>
      <c r="E44" s="231"/>
      <c r="F44" s="231"/>
      <c r="G44" s="231"/>
      <c r="H44" s="231"/>
      <c r="I44" s="232"/>
      <c r="J44" s="59"/>
      <c r="K44" s="59"/>
      <c r="L44" s="59"/>
      <c r="M44" s="59"/>
      <c r="N44" s="59"/>
      <c r="O44" s="59"/>
      <c r="P44" s="59"/>
      <c r="Q44" s="59"/>
      <c r="R44" s="59"/>
      <c r="S44" s="59"/>
      <c r="T44" s="233"/>
      <c r="U44" s="194"/>
    </row>
    <row r="45" spans="1:21" ht="38.25">
      <c r="B45" s="205" t="s">
        <v>1340</v>
      </c>
      <c r="C45" s="210" t="s">
        <v>1341</v>
      </c>
      <c r="D45" s="211" t="s">
        <v>1342</v>
      </c>
      <c r="E45" s="207"/>
      <c r="F45" s="207"/>
      <c r="G45" s="207"/>
      <c r="H45" s="207"/>
      <c r="I45" s="234"/>
      <c r="J45" s="49">
        <f>'1D - Private Cloud Pricing'!I100+'1D - Private Cloud Pricing'!J100</f>
        <v>0</v>
      </c>
      <c r="K45" s="49">
        <f t="shared" ref="K45:S45" si="50">J45*(1+K$69)</f>
        <v>0</v>
      </c>
      <c r="L45" s="49">
        <f t="shared" si="50"/>
        <v>0</v>
      </c>
      <c r="M45" s="49">
        <f t="shared" si="50"/>
        <v>0</v>
      </c>
      <c r="N45" s="49">
        <f t="shared" si="50"/>
        <v>0</v>
      </c>
      <c r="O45" s="49">
        <f t="shared" si="50"/>
        <v>0</v>
      </c>
      <c r="P45" s="49">
        <f t="shared" si="50"/>
        <v>0</v>
      </c>
      <c r="Q45" s="49">
        <f t="shared" si="50"/>
        <v>0</v>
      </c>
      <c r="R45" s="49">
        <f t="shared" si="50"/>
        <v>0</v>
      </c>
      <c r="S45" s="49">
        <f t="shared" si="50"/>
        <v>0</v>
      </c>
      <c r="T45" s="208">
        <f t="shared" ref="T45:T51" si="51">SUM(J45:S45)+I45</f>
        <v>0</v>
      </c>
      <c r="U45" s="194"/>
    </row>
    <row r="46" spans="1:21" ht="25.5">
      <c r="B46" s="205" t="s">
        <v>1343</v>
      </c>
      <c r="C46" s="221" t="s">
        <v>1344</v>
      </c>
      <c r="D46" s="206" t="s">
        <v>1345</v>
      </c>
      <c r="E46" s="207"/>
      <c r="F46" s="207"/>
      <c r="G46" s="207"/>
      <c r="H46" s="207"/>
      <c r="I46" s="55">
        <f>'1F - WAN Pricing'!S186</f>
        <v>0</v>
      </c>
      <c r="J46" s="49">
        <f>'1F - WAN Pricing'!U186</f>
        <v>0</v>
      </c>
      <c r="K46" s="49">
        <f>'1F - WAN Pricing'!V186*(1+K$69)</f>
        <v>0</v>
      </c>
      <c r="L46" s="49">
        <f>'1F - WAN Pricing'!W186*(1+L$69)</f>
        <v>0</v>
      </c>
      <c r="M46" s="49">
        <f>'1F - WAN Pricing'!X186*(1+M$69)</f>
        <v>0</v>
      </c>
      <c r="N46" s="49">
        <f>'1F - WAN Pricing'!Y186*(1+N$69)</f>
        <v>0</v>
      </c>
      <c r="O46" s="49">
        <f>'1F - WAN Pricing'!Z186*(1+O$69)</f>
        <v>0</v>
      </c>
      <c r="P46" s="49">
        <f>'1F - WAN Pricing'!AA186*(1+P$69)</f>
        <v>0</v>
      </c>
      <c r="Q46" s="49">
        <f>'1F - WAN Pricing'!AB186*(1+Q$69)</f>
        <v>0</v>
      </c>
      <c r="R46" s="49">
        <f>'1F - WAN Pricing'!AC186*(1+R$69)</f>
        <v>0</v>
      </c>
      <c r="S46" s="49">
        <f>'1F - WAN Pricing'!AD186*(1+S$69)</f>
        <v>0</v>
      </c>
      <c r="T46" s="208">
        <f>SUM(J46:S46)+I46</f>
        <v>0</v>
      </c>
      <c r="U46" s="194"/>
    </row>
    <row r="47" spans="1:21" s="69" customFormat="1" ht="25.5">
      <c r="A47" s="194"/>
      <c r="B47" s="205" t="s">
        <v>1346</v>
      </c>
      <c r="C47" s="210" t="s">
        <v>1347</v>
      </c>
      <c r="D47" s="206" t="s">
        <v>1348</v>
      </c>
      <c r="E47" s="207"/>
      <c r="F47" s="207"/>
      <c r="G47" s="207"/>
      <c r="H47" s="207"/>
      <c r="I47" s="55">
        <f>'1I - VoIP Costing'!C35</f>
        <v>0</v>
      </c>
      <c r="J47" s="49">
        <f>'1I - VoIP Costing'!E35*12</f>
        <v>0</v>
      </c>
      <c r="K47" s="49">
        <f>J47*(1+K69)</f>
        <v>0</v>
      </c>
      <c r="L47" s="49">
        <f t="shared" ref="L47:S47" si="52">K47*(1+L69)</f>
        <v>0</v>
      </c>
      <c r="M47" s="49">
        <f t="shared" si="52"/>
        <v>0</v>
      </c>
      <c r="N47" s="49">
        <f t="shared" si="52"/>
        <v>0</v>
      </c>
      <c r="O47" s="49">
        <f t="shared" si="52"/>
        <v>0</v>
      </c>
      <c r="P47" s="49">
        <f t="shared" si="52"/>
        <v>0</v>
      </c>
      <c r="Q47" s="49">
        <f t="shared" si="52"/>
        <v>0</v>
      </c>
      <c r="R47" s="49">
        <f t="shared" si="52"/>
        <v>0</v>
      </c>
      <c r="S47" s="49">
        <f t="shared" si="52"/>
        <v>0</v>
      </c>
      <c r="T47" s="208">
        <f>SUM(J47:S47)+I47</f>
        <v>0</v>
      </c>
      <c r="U47" s="194"/>
    </row>
    <row r="48" spans="1:21" s="69" customFormat="1" ht="25.5">
      <c r="A48" s="194"/>
      <c r="B48" s="205" t="s">
        <v>1346</v>
      </c>
      <c r="C48" s="210" t="s">
        <v>1349</v>
      </c>
      <c r="D48" s="206" t="s">
        <v>1348</v>
      </c>
      <c r="E48" s="207"/>
      <c r="F48" s="207"/>
      <c r="G48" s="207"/>
      <c r="H48" s="207"/>
      <c r="I48" s="55">
        <f>'1I - VoIP Costing'!C51</f>
        <v>0</v>
      </c>
      <c r="J48" s="49">
        <f>'1I - VoIP Costing'!E51*12</f>
        <v>0</v>
      </c>
      <c r="K48" s="49">
        <f>J48*(1+K69)</f>
        <v>0</v>
      </c>
      <c r="L48" s="49">
        <f t="shared" ref="L48:S48" si="53">K48*(1+L69)</f>
        <v>0</v>
      </c>
      <c r="M48" s="49">
        <f t="shared" si="53"/>
        <v>0</v>
      </c>
      <c r="N48" s="49">
        <f t="shared" si="53"/>
        <v>0</v>
      </c>
      <c r="O48" s="49">
        <f t="shared" si="53"/>
        <v>0</v>
      </c>
      <c r="P48" s="49">
        <f t="shared" si="53"/>
        <v>0</v>
      </c>
      <c r="Q48" s="49">
        <f t="shared" si="53"/>
        <v>0</v>
      </c>
      <c r="R48" s="49">
        <f t="shared" si="53"/>
        <v>0</v>
      </c>
      <c r="S48" s="49">
        <f t="shared" si="53"/>
        <v>0</v>
      </c>
      <c r="T48" s="208">
        <f t="shared" si="51"/>
        <v>0</v>
      </c>
      <c r="U48" s="194"/>
    </row>
    <row r="49" spans="2:21" ht="38.25">
      <c r="B49" s="205" t="s">
        <v>1289</v>
      </c>
      <c r="C49" s="210" t="s">
        <v>1350</v>
      </c>
      <c r="D49" s="209" t="s">
        <v>1342</v>
      </c>
      <c r="E49" s="212"/>
      <c r="F49" s="212"/>
      <c r="G49" s="212"/>
      <c r="H49" s="212"/>
      <c r="I49" s="51"/>
      <c r="J49" s="51">
        <f>'1D - Private Cloud Pricing'!C100+'1D - Private Cloud Pricing'!E100+'1D - Private Cloud Pricing'!G100</f>
        <v>0</v>
      </c>
      <c r="K49" s="51">
        <f t="shared" ref="K49:S49" si="54">J49*(1+K$69)</f>
        <v>0</v>
      </c>
      <c r="L49" s="51">
        <f t="shared" si="54"/>
        <v>0</v>
      </c>
      <c r="M49" s="51">
        <f t="shared" si="54"/>
        <v>0</v>
      </c>
      <c r="N49" s="51">
        <f t="shared" si="54"/>
        <v>0</v>
      </c>
      <c r="O49" s="51">
        <f t="shared" si="54"/>
        <v>0</v>
      </c>
      <c r="P49" s="51">
        <f t="shared" si="54"/>
        <v>0</v>
      </c>
      <c r="Q49" s="51">
        <f t="shared" si="54"/>
        <v>0</v>
      </c>
      <c r="R49" s="51">
        <f t="shared" si="54"/>
        <v>0</v>
      </c>
      <c r="S49" s="51">
        <f t="shared" si="54"/>
        <v>0</v>
      </c>
      <c r="T49" s="208">
        <f t="shared" si="51"/>
        <v>0</v>
      </c>
      <c r="U49" s="194"/>
    </row>
    <row r="50" spans="2:21" ht="38.25">
      <c r="B50" s="199" t="s">
        <v>1351</v>
      </c>
      <c r="C50" s="210" t="s">
        <v>1352</v>
      </c>
      <c r="D50" s="209" t="s">
        <v>1342</v>
      </c>
      <c r="E50" s="207"/>
      <c r="F50" s="207"/>
      <c r="G50" s="207"/>
      <c r="H50" s="207"/>
      <c r="I50" s="51"/>
      <c r="J50" s="51">
        <f>'1D - Private Cloud Pricing'!K100</f>
        <v>0</v>
      </c>
      <c r="K50" s="51">
        <f t="shared" ref="K50:S50" si="55">J50*(1+K$69)</f>
        <v>0</v>
      </c>
      <c r="L50" s="51">
        <f t="shared" si="55"/>
        <v>0</v>
      </c>
      <c r="M50" s="51">
        <f t="shared" si="55"/>
        <v>0</v>
      </c>
      <c r="N50" s="51">
        <f t="shared" si="55"/>
        <v>0</v>
      </c>
      <c r="O50" s="51">
        <f t="shared" si="55"/>
        <v>0</v>
      </c>
      <c r="P50" s="51">
        <f t="shared" si="55"/>
        <v>0</v>
      </c>
      <c r="Q50" s="51">
        <f t="shared" si="55"/>
        <v>0</v>
      </c>
      <c r="R50" s="51">
        <f t="shared" si="55"/>
        <v>0</v>
      </c>
      <c r="S50" s="51">
        <f t="shared" si="55"/>
        <v>0</v>
      </c>
      <c r="T50" s="208">
        <f t="shared" si="51"/>
        <v>0</v>
      </c>
      <c r="U50" s="194"/>
    </row>
    <row r="51" spans="2:21" ht="25.5">
      <c r="B51" s="205" t="s">
        <v>1353</v>
      </c>
      <c r="C51" s="210" t="s">
        <v>1354</v>
      </c>
      <c r="D51" s="206" t="s">
        <v>1348</v>
      </c>
      <c r="E51" s="207"/>
      <c r="F51" s="207"/>
      <c r="G51" s="207"/>
      <c r="H51" s="207"/>
      <c r="I51" s="55">
        <f>'1I - VoIP Costing'!C56</f>
        <v>0</v>
      </c>
      <c r="J51" s="49"/>
      <c r="K51" s="49"/>
      <c r="L51" s="49"/>
      <c r="M51" s="49"/>
      <c r="N51" s="49"/>
      <c r="O51" s="49"/>
      <c r="P51" s="49"/>
      <c r="Q51" s="49"/>
      <c r="R51" s="49"/>
      <c r="S51" s="49"/>
      <c r="T51" s="208">
        <f t="shared" si="51"/>
        <v>0</v>
      </c>
      <c r="U51" s="194"/>
    </row>
    <row r="52" spans="2:21">
      <c r="B52" s="205"/>
      <c r="C52" s="199"/>
      <c r="D52" s="199"/>
      <c r="E52" s="205"/>
      <c r="F52" s="205"/>
      <c r="G52" s="205"/>
      <c r="H52" s="205"/>
      <c r="I52" s="60">
        <f>SUM(I45:I51)</f>
        <v>0</v>
      </c>
      <c r="J52" s="60">
        <f t="shared" ref="J52:T52" si="56">SUM(J45:J51)</f>
        <v>0</v>
      </c>
      <c r="K52" s="60">
        <f t="shared" si="56"/>
        <v>0</v>
      </c>
      <c r="L52" s="60">
        <f t="shared" si="56"/>
        <v>0</v>
      </c>
      <c r="M52" s="60">
        <f t="shared" si="56"/>
        <v>0</v>
      </c>
      <c r="N52" s="60">
        <f t="shared" si="56"/>
        <v>0</v>
      </c>
      <c r="O52" s="60">
        <f t="shared" si="56"/>
        <v>0</v>
      </c>
      <c r="P52" s="60">
        <f t="shared" si="56"/>
        <v>0</v>
      </c>
      <c r="Q52" s="60">
        <f t="shared" si="56"/>
        <v>0</v>
      </c>
      <c r="R52" s="60">
        <f t="shared" si="56"/>
        <v>0</v>
      </c>
      <c r="S52" s="60">
        <f t="shared" si="56"/>
        <v>0</v>
      </c>
      <c r="T52" s="208">
        <f t="shared" si="56"/>
        <v>0</v>
      </c>
      <c r="U52" s="194"/>
    </row>
    <row r="53" spans="2:21">
      <c r="C53" s="235"/>
      <c r="I53" s="61"/>
      <c r="J53" s="61"/>
      <c r="K53" s="61"/>
      <c r="L53" s="61"/>
      <c r="M53" s="61"/>
      <c r="N53" s="61"/>
      <c r="O53" s="61"/>
      <c r="P53" s="61"/>
      <c r="Q53" s="61"/>
      <c r="R53" s="61"/>
      <c r="S53" s="61"/>
      <c r="T53" s="236"/>
      <c r="U53" s="194"/>
    </row>
    <row r="54" spans="2:21" ht="16.5" customHeight="1">
      <c r="B54" s="237">
        <v>3</v>
      </c>
      <c r="C54" s="238" t="s">
        <v>1355</v>
      </c>
      <c r="D54" s="238"/>
      <c r="E54" s="238"/>
      <c r="F54" s="238"/>
      <c r="G54" s="238"/>
      <c r="H54" s="238"/>
      <c r="I54" s="238"/>
      <c r="J54" s="238"/>
      <c r="K54" s="238"/>
      <c r="L54" s="238"/>
      <c r="M54" s="238"/>
      <c r="N54" s="238"/>
      <c r="O54" s="238"/>
      <c r="P54" s="238"/>
      <c r="Q54" s="238"/>
      <c r="R54" s="238"/>
      <c r="S54" s="238"/>
      <c r="T54" s="238"/>
      <c r="U54" s="197"/>
    </row>
    <row r="55" spans="2:21">
      <c r="J55" s="239"/>
      <c r="K55" s="61"/>
      <c r="L55" s="61"/>
      <c r="M55" s="61"/>
      <c r="N55" s="61"/>
      <c r="O55" s="61"/>
      <c r="P55" s="61"/>
      <c r="Q55" s="61"/>
      <c r="R55" s="61"/>
      <c r="S55" s="61"/>
      <c r="T55" s="61"/>
      <c r="U55" s="236"/>
    </row>
    <row r="56" spans="2:21">
      <c r="J56" s="239"/>
      <c r="K56" s="61"/>
      <c r="L56" s="61"/>
      <c r="M56" s="61"/>
      <c r="N56" s="61"/>
      <c r="O56" s="61"/>
      <c r="P56" s="61"/>
      <c r="Q56" s="61"/>
      <c r="R56" s="61"/>
      <c r="S56" s="61"/>
      <c r="T56" s="61"/>
      <c r="U56" s="236"/>
    </row>
    <row r="57" spans="2:21" ht="34.5" customHeight="1">
      <c r="B57" s="240">
        <v>5</v>
      </c>
      <c r="C57" s="204" t="s">
        <v>1356</v>
      </c>
      <c r="D57" s="241"/>
      <c r="E57" s="242"/>
      <c r="F57" s="242"/>
      <c r="G57" s="242"/>
      <c r="H57" s="242"/>
      <c r="I57" s="197"/>
      <c r="J57" s="197"/>
      <c r="K57" s="197"/>
      <c r="L57" s="197"/>
      <c r="M57" s="197"/>
      <c r="N57" s="197"/>
      <c r="O57" s="197"/>
      <c r="P57" s="197"/>
      <c r="Q57" s="197"/>
      <c r="R57" s="197"/>
      <c r="S57" s="197"/>
      <c r="T57" s="197"/>
      <c r="U57" s="194"/>
    </row>
    <row r="58" spans="2:21" ht="34.5" customHeight="1">
      <c r="B58" s="243"/>
      <c r="C58" s="204" t="s">
        <v>1357</v>
      </c>
      <c r="D58" s="204"/>
      <c r="E58" s="204" t="s">
        <v>1304</v>
      </c>
      <c r="F58" s="204" t="s">
        <v>1305</v>
      </c>
      <c r="G58" s="204" t="s">
        <v>1306</v>
      </c>
      <c r="H58" s="204" t="s">
        <v>1307</v>
      </c>
      <c r="I58" s="244"/>
      <c r="J58" s="59"/>
      <c r="K58" s="59"/>
      <c r="L58" s="59"/>
      <c r="M58" s="59"/>
      <c r="N58" s="59"/>
      <c r="O58" s="59"/>
      <c r="P58" s="59"/>
      <c r="Q58" s="59"/>
      <c r="R58" s="59"/>
      <c r="S58" s="59"/>
      <c r="T58" s="233"/>
      <c r="U58" s="194"/>
    </row>
    <row r="59" spans="2:21">
      <c r="B59" s="245"/>
      <c r="C59" s="300"/>
      <c r="D59" s="303"/>
      <c r="E59" s="263"/>
      <c r="F59" s="264"/>
      <c r="G59" s="219">
        <f>E59*12</f>
        <v>0</v>
      </c>
      <c r="H59" s="247">
        <f t="shared" ref="H59:H65" si="57">E59*F59*12</f>
        <v>0</v>
      </c>
      <c r="I59" s="234"/>
      <c r="J59" s="55">
        <f>H59</f>
        <v>0</v>
      </c>
      <c r="K59" s="55">
        <f t="shared" ref="K59:S59" si="58">J59*(1+K$69)</f>
        <v>0</v>
      </c>
      <c r="L59" s="55">
        <f t="shared" si="58"/>
        <v>0</v>
      </c>
      <c r="M59" s="55">
        <f t="shared" si="58"/>
        <v>0</v>
      </c>
      <c r="N59" s="55">
        <f t="shared" si="58"/>
        <v>0</v>
      </c>
      <c r="O59" s="55">
        <f t="shared" si="58"/>
        <v>0</v>
      </c>
      <c r="P59" s="55">
        <f t="shared" si="58"/>
        <v>0</v>
      </c>
      <c r="Q59" s="55">
        <f t="shared" si="58"/>
        <v>0</v>
      </c>
      <c r="R59" s="55">
        <f t="shared" si="58"/>
        <v>0</v>
      </c>
      <c r="S59" s="55">
        <f t="shared" si="58"/>
        <v>0</v>
      </c>
      <c r="T59" s="208">
        <f>SUM(J59:S59)+I59</f>
        <v>0</v>
      </c>
      <c r="U59" s="194"/>
    </row>
    <row r="60" spans="2:21">
      <c r="B60" s="245"/>
      <c r="C60" s="300"/>
      <c r="D60" s="304"/>
      <c r="E60" s="263"/>
      <c r="F60" s="264"/>
      <c r="G60" s="219">
        <f t="shared" ref="G60:G65" si="59">E60*12</f>
        <v>0</v>
      </c>
      <c r="H60" s="247">
        <f t="shared" si="57"/>
        <v>0</v>
      </c>
      <c r="I60" s="234"/>
      <c r="J60" s="55">
        <f t="shared" ref="J60:J65" si="60">H60</f>
        <v>0</v>
      </c>
      <c r="K60" s="55">
        <f t="shared" ref="K60:S60" si="61">J60*(1+K$69)</f>
        <v>0</v>
      </c>
      <c r="L60" s="55">
        <f t="shared" si="61"/>
        <v>0</v>
      </c>
      <c r="M60" s="55">
        <f t="shared" si="61"/>
        <v>0</v>
      </c>
      <c r="N60" s="55">
        <f t="shared" si="61"/>
        <v>0</v>
      </c>
      <c r="O60" s="55">
        <f t="shared" si="61"/>
        <v>0</v>
      </c>
      <c r="P60" s="55">
        <f t="shared" si="61"/>
        <v>0</v>
      </c>
      <c r="Q60" s="55">
        <f t="shared" si="61"/>
        <v>0</v>
      </c>
      <c r="R60" s="55">
        <f t="shared" si="61"/>
        <v>0</v>
      </c>
      <c r="S60" s="55">
        <f t="shared" si="61"/>
        <v>0</v>
      </c>
      <c r="T60" s="208">
        <f t="shared" ref="T60:T65" si="62">SUM(J60:S60)+I60</f>
        <v>0</v>
      </c>
      <c r="U60" s="194"/>
    </row>
    <row r="61" spans="2:21">
      <c r="B61" s="245"/>
      <c r="C61" s="300"/>
      <c r="D61" s="304"/>
      <c r="E61" s="263"/>
      <c r="F61" s="264"/>
      <c r="G61" s="219">
        <f t="shared" si="59"/>
        <v>0</v>
      </c>
      <c r="H61" s="247">
        <f t="shared" si="57"/>
        <v>0</v>
      </c>
      <c r="I61" s="234"/>
      <c r="J61" s="55">
        <f t="shared" si="60"/>
        <v>0</v>
      </c>
      <c r="K61" s="55">
        <f t="shared" ref="K61:S61" si="63">J61*(1+K$69)</f>
        <v>0</v>
      </c>
      <c r="L61" s="55">
        <f t="shared" si="63"/>
        <v>0</v>
      </c>
      <c r="M61" s="55">
        <f t="shared" si="63"/>
        <v>0</v>
      </c>
      <c r="N61" s="55">
        <f t="shared" si="63"/>
        <v>0</v>
      </c>
      <c r="O61" s="55">
        <f t="shared" si="63"/>
        <v>0</v>
      </c>
      <c r="P61" s="55">
        <f t="shared" si="63"/>
        <v>0</v>
      </c>
      <c r="Q61" s="55">
        <f t="shared" si="63"/>
        <v>0</v>
      </c>
      <c r="R61" s="55">
        <f t="shared" si="63"/>
        <v>0</v>
      </c>
      <c r="S61" s="55">
        <f t="shared" si="63"/>
        <v>0</v>
      </c>
      <c r="T61" s="208">
        <f t="shared" si="62"/>
        <v>0</v>
      </c>
      <c r="U61" s="194"/>
    </row>
    <row r="62" spans="2:21">
      <c r="B62" s="245"/>
      <c r="C62" s="300"/>
      <c r="D62" s="304"/>
      <c r="E62" s="263"/>
      <c r="F62" s="264"/>
      <c r="G62" s="219">
        <f t="shared" si="59"/>
        <v>0</v>
      </c>
      <c r="H62" s="247">
        <f t="shared" si="57"/>
        <v>0</v>
      </c>
      <c r="I62" s="234"/>
      <c r="J62" s="55">
        <f t="shared" si="60"/>
        <v>0</v>
      </c>
      <c r="K62" s="55">
        <f t="shared" ref="K62:S62" si="64">J62*(1+K$69)</f>
        <v>0</v>
      </c>
      <c r="L62" s="55">
        <f t="shared" si="64"/>
        <v>0</v>
      </c>
      <c r="M62" s="55">
        <f t="shared" si="64"/>
        <v>0</v>
      </c>
      <c r="N62" s="55">
        <f t="shared" si="64"/>
        <v>0</v>
      </c>
      <c r="O62" s="55">
        <f t="shared" si="64"/>
        <v>0</v>
      </c>
      <c r="P62" s="55">
        <f t="shared" si="64"/>
        <v>0</v>
      </c>
      <c r="Q62" s="55">
        <f t="shared" si="64"/>
        <v>0</v>
      </c>
      <c r="R62" s="55">
        <f t="shared" si="64"/>
        <v>0</v>
      </c>
      <c r="S62" s="55">
        <f t="shared" si="64"/>
        <v>0</v>
      </c>
      <c r="T62" s="208">
        <f t="shared" si="62"/>
        <v>0</v>
      </c>
      <c r="U62" s="194"/>
    </row>
    <row r="63" spans="2:21">
      <c r="B63" s="245"/>
      <c r="C63" s="300"/>
      <c r="D63" s="305"/>
      <c r="E63" s="263"/>
      <c r="F63" s="264"/>
      <c r="G63" s="219">
        <f t="shared" si="59"/>
        <v>0</v>
      </c>
      <c r="H63" s="247">
        <f t="shared" si="57"/>
        <v>0</v>
      </c>
      <c r="I63" s="234"/>
      <c r="J63" s="55">
        <f t="shared" si="60"/>
        <v>0</v>
      </c>
      <c r="K63" s="55">
        <f t="shared" ref="K63:S63" si="65">J63*(1+K$69)</f>
        <v>0</v>
      </c>
      <c r="L63" s="55">
        <f t="shared" si="65"/>
        <v>0</v>
      </c>
      <c r="M63" s="55">
        <f t="shared" si="65"/>
        <v>0</v>
      </c>
      <c r="N63" s="55">
        <f t="shared" si="65"/>
        <v>0</v>
      </c>
      <c r="O63" s="55">
        <f t="shared" si="65"/>
        <v>0</v>
      </c>
      <c r="P63" s="55">
        <f t="shared" si="65"/>
        <v>0</v>
      </c>
      <c r="Q63" s="55">
        <f t="shared" si="65"/>
        <v>0</v>
      </c>
      <c r="R63" s="55">
        <f t="shared" si="65"/>
        <v>0</v>
      </c>
      <c r="S63" s="55">
        <f t="shared" si="65"/>
        <v>0</v>
      </c>
      <c r="T63" s="208">
        <f t="shared" si="62"/>
        <v>0</v>
      </c>
      <c r="U63" s="194"/>
    </row>
    <row r="64" spans="2:21">
      <c r="B64" s="245"/>
      <c r="C64" s="300"/>
      <c r="D64" s="305"/>
      <c r="E64" s="263"/>
      <c r="F64" s="264"/>
      <c r="G64" s="219">
        <f t="shared" si="59"/>
        <v>0</v>
      </c>
      <c r="H64" s="247">
        <f t="shared" si="57"/>
        <v>0</v>
      </c>
      <c r="I64" s="234"/>
      <c r="J64" s="55">
        <f t="shared" si="60"/>
        <v>0</v>
      </c>
      <c r="K64" s="55">
        <f t="shared" ref="K64:S64" si="66">J64*(1+K$69)</f>
        <v>0</v>
      </c>
      <c r="L64" s="55">
        <f t="shared" si="66"/>
        <v>0</v>
      </c>
      <c r="M64" s="55">
        <f t="shared" si="66"/>
        <v>0</v>
      </c>
      <c r="N64" s="55">
        <f t="shared" si="66"/>
        <v>0</v>
      </c>
      <c r="O64" s="55">
        <f t="shared" si="66"/>
        <v>0</v>
      </c>
      <c r="P64" s="55">
        <f t="shared" si="66"/>
        <v>0</v>
      </c>
      <c r="Q64" s="55">
        <f t="shared" si="66"/>
        <v>0</v>
      </c>
      <c r="R64" s="55">
        <f t="shared" si="66"/>
        <v>0</v>
      </c>
      <c r="S64" s="55">
        <f t="shared" si="66"/>
        <v>0</v>
      </c>
      <c r="T64" s="208">
        <f t="shared" si="62"/>
        <v>0</v>
      </c>
      <c r="U64" s="194"/>
    </row>
    <row r="65" spans="2:20" s="194" customFormat="1" ht="15" customHeight="1">
      <c r="B65" s="245"/>
      <c r="C65" s="300"/>
      <c r="D65" s="304"/>
      <c r="E65" s="263"/>
      <c r="F65" s="264"/>
      <c r="G65" s="219">
        <f t="shared" si="59"/>
        <v>0</v>
      </c>
      <c r="H65" s="247">
        <f t="shared" si="57"/>
        <v>0</v>
      </c>
      <c r="I65" s="234"/>
      <c r="J65" s="55">
        <f t="shared" si="60"/>
        <v>0</v>
      </c>
      <c r="K65" s="55">
        <f t="shared" ref="K65:S65" si="67">J65*(1+K$69)</f>
        <v>0</v>
      </c>
      <c r="L65" s="55">
        <f t="shared" si="67"/>
        <v>0</v>
      </c>
      <c r="M65" s="55">
        <f t="shared" si="67"/>
        <v>0</v>
      </c>
      <c r="N65" s="55">
        <f t="shared" si="67"/>
        <v>0</v>
      </c>
      <c r="O65" s="55">
        <f t="shared" si="67"/>
        <v>0</v>
      </c>
      <c r="P65" s="55">
        <f t="shared" si="67"/>
        <v>0</v>
      </c>
      <c r="Q65" s="55">
        <f t="shared" si="67"/>
        <v>0</v>
      </c>
      <c r="R65" s="55">
        <f t="shared" si="67"/>
        <v>0</v>
      </c>
      <c r="S65" s="55">
        <f t="shared" si="67"/>
        <v>0</v>
      </c>
      <c r="T65" s="208">
        <f t="shared" si="62"/>
        <v>0</v>
      </c>
    </row>
    <row r="66" spans="2:20" s="194" customFormat="1">
      <c r="B66" s="248"/>
      <c r="C66" s="199"/>
      <c r="D66" s="199"/>
      <c r="E66" s="205"/>
      <c r="F66" s="205"/>
      <c r="G66" s="205"/>
      <c r="H66" s="205"/>
      <c r="I66" s="60">
        <f>SUM(I59:I65)</f>
        <v>0</v>
      </c>
      <c r="J66" s="60">
        <f t="shared" ref="J66" si="68">SUM(J59:J65)</f>
        <v>0</v>
      </c>
      <c r="K66" s="60">
        <f t="shared" ref="K66" si="69">SUM(K59:K65)</f>
        <v>0</v>
      </c>
      <c r="L66" s="60">
        <f t="shared" ref="L66" si="70">SUM(L59:L65)</f>
        <v>0</v>
      </c>
      <c r="M66" s="60">
        <f t="shared" ref="M66" si="71">SUM(M59:M65)</f>
        <v>0</v>
      </c>
      <c r="N66" s="60">
        <f t="shared" ref="N66" si="72">SUM(N59:N65)</f>
        <v>0</v>
      </c>
      <c r="O66" s="60">
        <f t="shared" ref="O66" si="73">SUM(O59:O65)</f>
        <v>0</v>
      </c>
      <c r="P66" s="60">
        <f t="shared" ref="P66" si="74">SUM(P59:P65)</f>
        <v>0</v>
      </c>
      <c r="Q66" s="60">
        <f t="shared" ref="Q66" si="75">SUM(Q59:Q65)</f>
        <v>0</v>
      </c>
      <c r="R66" s="60">
        <f t="shared" ref="R66" si="76">SUM(R59:R65)</f>
        <v>0</v>
      </c>
      <c r="S66" s="60">
        <f t="shared" ref="S66" si="77">SUM(S59:S65)</f>
        <v>0</v>
      </c>
      <c r="T66" s="208">
        <f t="shared" ref="T66" si="78">SUM(T59:T65)</f>
        <v>0</v>
      </c>
    </row>
    <row r="67" spans="2:20" s="194" customFormat="1">
      <c r="C67" s="69"/>
      <c r="D67" s="69"/>
      <c r="I67" s="195"/>
      <c r="J67" s="195"/>
      <c r="K67" s="195"/>
      <c r="L67" s="195"/>
      <c r="M67" s="195"/>
      <c r="N67" s="195"/>
      <c r="O67" s="195"/>
      <c r="P67" s="195"/>
      <c r="Q67" s="195"/>
      <c r="R67" s="195"/>
      <c r="S67" s="195"/>
      <c r="T67" s="196"/>
    </row>
    <row r="68" spans="2:20" s="194" customFormat="1">
      <c r="B68" s="249"/>
      <c r="C68" s="204" t="s">
        <v>1358</v>
      </c>
      <c r="D68" s="204"/>
      <c r="E68" s="205"/>
      <c r="F68" s="205"/>
      <c r="G68" s="205"/>
      <c r="H68" s="205"/>
      <c r="I68" s="250">
        <f t="shared" ref="I68:T68" si="79">I25+I42+I52+I66</f>
        <v>0</v>
      </c>
      <c r="J68" s="389">
        <f>J25+J42+J52+J66</f>
        <v>0</v>
      </c>
      <c r="K68" s="250">
        <f t="shared" si="79"/>
        <v>0</v>
      </c>
      <c r="L68" s="250">
        <f t="shared" si="79"/>
        <v>0</v>
      </c>
      <c r="M68" s="250">
        <f t="shared" si="79"/>
        <v>0</v>
      </c>
      <c r="N68" s="250">
        <f t="shared" si="79"/>
        <v>0</v>
      </c>
      <c r="O68" s="250">
        <f t="shared" si="79"/>
        <v>0</v>
      </c>
      <c r="P68" s="250">
        <f t="shared" si="79"/>
        <v>0</v>
      </c>
      <c r="Q68" s="250">
        <f t="shared" si="79"/>
        <v>0</v>
      </c>
      <c r="R68" s="250">
        <f t="shared" si="79"/>
        <v>0</v>
      </c>
      <c r="S68" s="250">
        <f t="shared" si="79"/>
        <v>0</v>
      </c>
      <c r="T68" s="251">
        <f t="shared" si="79"/>
        <v>0</v>
      </c>
    </row>
    <row r="69" spans="2:20" s="194" customFormat="1">
      <c r="B69" s="243"/>
      <c r="C69" s="460" t="s">
        <v>1359</v>
      </c>
      <c r="D69" s="461"/>
      <c r="E69" s="461"/>
      <c r="F69" s="461"/>
      <c r="G69" s="461"/>
      <c r="H69" s="462"/>
      <c r="I69" s="252"/>
      <c r="J69" s="252"/>
      <c r="K69" s="265"/>
      <c r="L69" s="265"/>
      <c r="M69" s="265"/>
      <c r="N69" s="265"/>
      <c r="O69" s="265"/>
      <c r="P69" s="265"/>
      <c r="Q69" s="265"/>
      <c r="R69" s="265"/>
      <c r="S69" s="265"/>
      <c r="T69" s="253"/>
    </row>
    <row r="70" spans="2:20" s="194" customFormat="1">
      <c r="B70" s="243"/>
      <c r="C70" s="199" t="s">
        <v>1360</v>
      </c>
      <c r="D70" s="199"/>
      <c r="E70" s="205"/>
      <c r="F70" s="205"/>
      <c r="G70" s="205"/>
      <c r="H70" s="205"/>
      <c r="I70" s="254">
        <f>SUM(I71:I75)</f>
        <v>0</v>
      </c>
      <c r="J70" s="254">
        <f t="shared" ref="J70:T70" si="80">SUM(J71:J75)</f>
        <v>0</v>
      </c>
      <c r="K70" s="254">
        <f t="shared" si="80"/>
        <v>0</v>
      </c>
      <c r="L70" s="254">
        <f t="shared" si="80"/>
        <v>0</v>
      </c>
      <c r="M70" s="254">
        <f t="shared" si="80"/>
        <v>0</v>
      </c>
      <c r="N70" s="254">
        <f t="shared" si="80"/>
        <v>0</v>
      </c>
      <c r="O70" s="254">
        <f>SUM(O71:O75)</f>
        <v>0</v>
      </c>
      <c r="P70" s="254">
        <f>SUM(P71:P75)</f>
        <v>0</v>
      </c>
      <c r="Q70" s="254">
        <f>SUM(Q71:Q75)</f>
        <v>0</v>
      </c>
      <c r="R70" s="254">
        <f>SUM(R71:R75)</f>
        <v>0</v>
      </c>
      <c r="S70" s="254">
        <f>SUM(S71:S75)</f>
        <v>0</v>
      </c>
      <c r="T70" s="255">
        <f t="shared" si="80"/>
        <v>0</v>
      </c>
    </row>
    <row r="71" spans="2:20" s="194" customFormat="1">
      <c r="B71" s="245"/>
      <c r="C71" s="306"/>
      <c r="D71" s="306"/>
      <c r="E71" s="306"/>
      <c r="F71" s="306"/>
      <c r="G71" s="306"/>
      <c r="H71" s="306"/>
      <c r="I71" s="48"/>
      <c r="J71" s="48"/>
      <c r="K71" s="48"/>
      <c r="L71" s="48"/>
      <c r="M71" s="48"/>
      <c r="N71" s="48"/>
      <c r="O71" s="48"/>
      <c r="P71" s="48"/>
      <c r="Q71" s="48"/>
      <c r="R71" s="48"/>
      <c r="S71" s="48"/>
      <c r="T71" s="208">
        <f>SUM(J71:S71)+I71</f>
        <v>0</v>
      </c>
    </row>
    <row r="72" spans="2:20" s="194" customFormat="1">
      <c r="B72" s="245"/>
      <c r="C72" s="306"/>
      <c r="D72" s="306"/>
      <c r="E72" s="306"/>
      <c r="F72" s="306"/>
      <c r="G72" s="306"/>
      <c r="H72" s="306"/>
      <c r="I72" s="48"/>
      <c r="J72" s="48"/>
      <c r="K72" s="48"/>
      <c r="L72" s="48"/>
      <c r="M72" s="48"/>
      <c r="N72" s="48"/>
      <c r="O72" s="48"/>
      <c r="P72" s="48"/>
      <c r="Q72" s="48"/>
      <c r="R72" s="48"/>
      <c r="S72" s="48"/>
      <c r="T72" s="208">
        <f t="shared" ref="T72:T75" si="81">SUM(J72:S72)+I72</f>
        <v>0</v>
      </c>
    </row>
    <row r="73" spans="2:20" s="194" customFormat="1">
      <c r="B73" s="245"/>
      <c r="C73" s="306"/>
      <c r="D73" s="306"/>
      <c r="E73" s="306"/>
      <c r="F73" s="306"/>
      <c r="G73" s="306"/>
      <c r="H73" s="306"/>
      <c r="I73" s="48"/>
      <c r="J73" s="48"/>
      <c r="K73" s="48"/>
      <c r="L73" s="48"/>
      <c r="M73" s="48"/>
      <c r="N73" s="48"/>
      <c r="O73" s="48"/>
      <c r="P73" s="48"/>
      <c r="Q73" s="48"/>
      <c r="R73" s="48"/>
      <c r="S73" s="48"/>
      <c r="T73" s="208">
        <f t="shared" si="81"/>
        <v>0</v>
      </c>
    </row>
    <row r="74" spans="2:20" s="194" customFormat="1">
      <c r="B74" s="245"/>
      <c r="C74" s="306"/>
      <c r="D74" s="306"/>
      <c r="E74" s="306"/>
      <c r="F74" s="306"/>
      <c r="G74" s="306"/>
      <c r="H74" s="306"/>
      <c r="I74" s="48"/>
      <c r="J74" s="48"/>
      <c r="K74" s="48"/>
      <c r="L74" s="48"/>
      <c r="M74" s="48"/>
      <c r="N74" s="48"/>
      <c r="O74" s="48"/>
      <c r="P74" s="48"/>
      <c r="Q74" s="48"/>
      <c r="R74" s="48"/>
      <c r="S74" s="48"/>
      <c r="T74" s="208">
        <f t="shared" si="81"/>
        <v>0</v>
      </c>
    </row>
    <row r="75" spans="2:20" s="194" customFormat="1">
      <c r="B75" s="257"/>
      <c r="C75" s="306"/>
      <c r="D75" s="306"/>
      <c r="E75" s="306"/>
      <c r="F75" s="306"/>
      <c r="G75" s="306"/>
      <c r="H75" s="306"/>
      <c r="I75" s="48"/>
      <c r="J75" s="48"/>
      <c r="K75" s="48"/>
      <c r="L75" s="48"/>
      <c r="M75" s="48"/>
      <c r="N75" s="48"/>
      <c r="O75" s="48"/>
      <c r="P75" s="48"/>
      <c r="Q75" s="48"/>
      <c r="R75" s="48"/>
      <c r="S75" s="48"/>
      <c r="T75" s="208">
        <f t="shared" si="81"/>
        <v>0</v>
      </c>
    </row>
    <row r="76" spans="2:20" s="194" customFormat="1">
      <c r="C76" s="69"/>
      <c r="D76" s="69"/>
      <c r="I76" s="195"/>
      <c r="J76" s="195"/>
      <c r="K76" s="195"/>
      <c r="L76" s="195"/>
      <c r="M76" s="195"/>
      <c r="N76" s="195"/>
      <c r="O76" s="195"/>
      <c r="P76" s="195"/>
      <c r="Q76" s="195"/>
      <c r="R76" s="195"/>
      <c r="S76" s="195"/>
      <c r="T76" s="196"/>
    </row>
    <row r="77" spans="2:20" s="194" customFormat="1">
      <c r="B77" s="205"/>
      <c r="C77" s="204" t="s">
        <v>1361</v>
      </c>
      <c r="D77" s="204"/>
      <c r="E77" s="469">
        <f>T77</f>
        <v>0</v>
      </c>
      <c r="F77" s="469"/>
      <c r="G77" s="205"/>
      <c r="H77" s="205"/>
      <c r="I77" s="251">
        <f>I68-I70</f>
        <v>0</v>
      </c>
      <c r="J77" s="251">
        <f t="shared" ref="J77:N77" si="82">J68-J70</f>
        <v>0</v>
      </c>
      <c r="K77" s="251">
        <f t="shared" si="82"/>
        <v>0</v>
      </c>
      <c r="L77" s="251">
        <f t="shared" si="82"/>
        <v>0</v>
      </c>
      <c r="M77" s="251">
        <f t="shared" si="82"/>
        <v>0</v>
      </c>
      <c r="N77" s="251">
        <f t="shared" si="82"/>
        <v>0</v>
      </c>
      <c r="O77" s="251">
        <f t="shared" ref="O77:T77" si="83">O68-O70</f>
        <v>0</v>
      </c>
      <c r="P77" s="251">
        <f t="shared" si="83"/>
        <v>0</v>
      </c>
      <c r="Q77" s="251">
        <f t="shared" si="83"/>
        <v>0</v>
      </c>
      <c r="R77" s="251">
        <f t="shared" si="83"/>
        <v>0</v>
      </c>
      <c r="S77" s="251">
        <f t="shared" si="83"/>
        <v>0</v>
      </c>
      <c r="T77" s="251">
        <f t="shared" si="83"/>
        <v>0</v>
      </c>
    </row>
    <row r="78" spans="2:20" s="194" customFormat="1">
      <c r="B78" s="205"/>
      <c r="C78" s="199"/>
      <c r="D78" s="199"/>
      <c r="E78" s="205"/>
      <c r="F78" s="205"/>
      <c r="G78" s="205"/>
      <c r="H78" s="205"/>
      <c r="I78" s="252"/>
      <c r="J78" s="252"/>
      <c r="K78" s="252"/>
      <c r="L78" s="252"/>
      <c r="M78" s="252"/>
      <c r="N78" s="252"/>
      <c r="O78" s="252"/>
      <c r="P78" s="252"/>
      <c r="Q78" s="252"/>
      <c r="R78" s="252"/>
      <c r="S78" s="252"/>
      <c r="T78" s="253"/>
    </row>
    <row r="79" spans="2:20" s="194" customFormat="1" ht="14.45" customHeight="1">
      <c r="B79" s="468" t="s">
        <v>1362</v>
      </c>
      <c r="C79" s="468"/>
      <c r="D79" s="468"/>
      <c r="E79" s="468"/>
      <c r="F79" s="468"/>
      <c r="G79" s="468"/>
      <c r="H79" s="468"/>
      <c r="I79" s="468"/>
      <c r="J79" s="468"/>
      <c r="K79" s="468"/>
      <c r="L79" s="468"/>
      <c r="M79" s="468"/>
      <c r="N79" s="468"/>
      <c r="O79" s="468"/>
      <c r="P79" s="468"/>
      <c r="Q79" s="468"/>
      <c r="R79" s="468"/>
      <c r="S79" s="468"/>
      <c r="T79" s="468"/>
    </row>
    <row r="80" spans="2:20" s="194" customFormat="1">
      <c r="B80" s="468"/>
      <c r="C80" s="468"/>
      <c r="D80" s="468"/>
      <c r="E80" s="468"/>
      <c r="F80" s="468"/>
      <c r="G80" s="468"/>
      <c r="H80" s="468"/>
      <c r="I80" s="468"/>
      <c r="J80" s="468"/>
      <c r="K80" s="468"/>
      <c r="L80" s="468"/>
      <c r="M80" s="468"/>
      <c r="N80" s="468"/>
      <c r="O80" s="468"/>
      <c r="P80" s="468"/>
      <c r="Q80" s="468"/>
      <c r="R80" s="468"/>
      <c r="S80" s="468"/>
      <c r="T80" s="468"/>
    </row>
    <row r="81" spans="2:20" s="194" customFormat="1" ht="4.5" customHeight="1">
      <c r="B81" s="198"/>
      <c r="C81" s="198"/>
      <c r="D81" s="198"/>
      <c r="E81" s="198"/>
      <c r="F81" s="198"/>
      <c r="G81" s="198"/>
      <c r="H81" s="198"/>
      <c r="I81" s="198"/>
      <c r="J81" s="198"/>
      <c r="K81" s="198"/>
      <c r="L81" s="198"/>
      <c r="M81" s="198"/>
      <c r="N81" s="198"/>
      <c r="O81" s="198"/>
      <c r="P81" s="198"/>
      <c r="Q81" s="198"/>
      <c r="R81" s="198"/>
      <c r="S81" s="198"/>
      <c r="T81" s="198"/>
    </row>
    <row r="82" spans="2:20" s="194" customFormat="1">
      <c r="B82" s="198" t="s">
        <v>1363</v>
      </c>
      <c r="C82" s="198"/>
      <c r="D82" s="198"/>
      <c r="E82" s="198"/>
      <c r="F82" s="198"/>
      <c r="G82" s="198"/>
      <c r="H82" s="198"/>
      <c r="I82" s="198"/>
      <c r="J82" s="198"/>
      <c r="K82" s="198"/>
      <c r="L82" s="198"/>
      <c r="M82" s="198"/>
      <c r="N82" s="198"/>
      <c r="O82" s="198"/>
      <c r="P82" s="198"/>
      <c r="Q82" s="198"/>
      <c r="R82" s="198"/>
      <c r="S82" s="198"/>
      <c r="T82" s="198"/>
    </row>
    <row r="83" spans="2:20" s="194" customFormat="1" ht="15.75" customHeight="1">
      <c r="B83" s="205"/>
      <c r="C83" s="199"/>
      <c r="D83" s="199"/>
      <c r="E83" s="205"/>
      <c r="F83" s="205"/>
      <c r="G83" s="205"/>
      <c r="H83" s="205"/>
      <c r="I83" s="205"/>
      <c r="J83" s="252"/>
      <c r="K83" s="205"/>
      <c r="L83" s="205"/>
      <c r="M83" s="205"/>
      <c r="N83" s="205"/>
      <c r="O83" s="205"/>
      <c r="P83" s="205"/>
      <c r="Q83" s="205"/>
      <c r="R83" s="205"/>
      <c r="S83" s="205"/>
      <c r="T83" s="253"/>
    </row>
    <row r="84" spans="2:20" s="194" customFormat="1">
      <c r="B84" s="205"/>
      <c r="C84" s="246" t="s">
        <v>1364</v>
      </c>
      <c r="D84" s="470"/>
      <c r="E84" s="470"/>
      <c r="F84" s="470"/>
      <c r="G84" s="205"/>
      <c r="H84" s="256" t="s">
        <v>1365</v>
      </c>
      <c r="I84" s="470"/>
      <c r="J84" s="470"/>
      <c r="K84" s="252"/>
      <c r="L84" s="256" t="s">
        <v>1366</v>
      </c>
      <c r="M84" s="470"/>
      <c r="N84" s="470"/>
      <c r="O84" s="470"/>
      <c r="P84" s="470"/>
      <c r="Q84" s="470"/>
      <c r="R84" s="470"/>
      <c r="S84" s="470"/>
      <c r="T84" s="470"/>
    </row>
    <row r="85" spans="2:20" s="194" customFormat="1">
      <c r="B85" s="205"/>
      <c r="C85" s="246" t="s">
        <v>1367</v>
      </c>
      <c r="D85" s="470"/>
      <c r="E85" s="470"/>
      <c r="F85" s="470"/>
      <c r="G85" s="205"/>
      <c r="H85" s="256" t="s">
        <v>1368</v>
      </c>
      <c r="I85" s="470"/>
      <c r="J85" s="470"/>
      <c r="K85" s="252"/>
      <c r="L85" s="256" t="s">
        <v>1369</v>
      </c>
      <c r="M85" s="470"/>
      <c r="N85" s="470"/>
      <c r="O85" s="470"/>
      <c r="P85" s="470"/>
      <c r="Q85" s="470"/>
      <c r="R85" s="470"/>
      <c r="S85" s="470"/>
      <c r="T85" s="470"/>
    </row>
    <row r="86" spans="2:20" s="194" customFormat="1">
      <c r="B86" s="198" t="s">
        <v>1370</v>
      </c>
      <c r="C86" s="258">
        <f ca="1">TODAY()</f>
        <v>46140</v>
      </c>
      <c r="D86" s="205"/>
      <c r="E86" s="205"/>
      <c r="F86" s="205"/>
      <c r="G86" s="205"/>
      <c r="H86" s="205"/>
      <c r="I86" s="205"/>
      <c r="J86" s="205"/>
      <c r="K86" s="205"/>
      <c r="L86" s="205"/>
      <c r="M86" s="205"/>
      <c r="N86" s="205"/>
      <c r="O86" s="205"/>
      <c r="P86" s="205"/>
      <c r="Q86" s="205"/>
      <c r="R86" s="205"/>
      <c r="S86" s="205"/>
      <c r="T86" s="253"/>
    </row>
    <row r="87" spans="2:20" s="194" customFormat="1">
      <c r="C87" s="69"/>
      <c r="D87" s="69"/>
      <c r="T87" s="196"/>
    </row>
    <row r="88" spans="2:20" s="194" customFormat="1">
      <c r="C88" s="69"/>
      <c r="D88" s="69"/>
      <c r="I88" s="195"/>
      <c r="J88" s="195"/>
      <c r="K88" s="195"/>
      <c r="L88" s="195"/>
      <c r="M88" s="195"/>
      <c r="N88" s="195"/>
      <c r="O88" s="195"/>
      <c r="P88" s="195"/>
      <c r="Q88" s="195"/>
      <c r="R88" s="195"/>
      <c r="S88" s="195"/>
      <c r="T88" s="196"/>
    </row>
    <row r="89" spans="2:20" s="194" customFormat="1">
      <c r="C89" s="69"/>
      <c r="D89" s="69"/>
      <c r="I89" s="195"/>
      <c r="J89" s="195"/>
      <c r="K89" s="195"/>
      <c r="L89" s="195"/>
      <c r="M89" s="195"/>
      <c r="N89" s="195"/>
      <c r="O89" s="195"/>
      <c r="P89" s="195"/>
      <c r="Q89" s="195"/>
      <c r="R89" s="195"/>
      <c r="S89" s="195"/>
      <c r="T89" s="196"/>
    </row>
    <row r="90" spans="2:20" s="194" customFormat="1">
      <c r="C90" s="69"/>
      <c r="D90" s="69"/>
      <c r="I90" s="195"/>
      <c r="J90" s="195"/>
      <c r="K90" s="195"/>
      <c r="L90" s="195"/>
      <c r="M90" s="195"/>
      <c r="N90" s="195"/>
      <c r="O90" s="195"/>
      <c r="P90" s="195"/>
      <c r="Q90" s="195"/>
      <c r="R90" s="195"/>
      <c r="S90" s="195"/>
      <c r="T90" s="196"/>
    </row>
    <row r="91" spans="2:20" s="194" customFormat="1">
      <c r="C91" s="69"/>
      <c r="D91" s="69"/>
      <c r="I91" s="195"/>
      <c r="J91" s="195"/>
      <c r="K91" s="195"/>
      <c r="L91" s="195"/>
      <c r="M91" s="195"/>
      <c r="N91" s="195"/>
      <c r="O91" s="195"/>
      <c r="P91" s="195"/>
      <c r="Q91" s="195"/>
      <c r="R91" s="195"/>
      <c r="S91" s="195"/>
      <c r="T91" s="196"/>
    </row>
  </sheetData>
  <sheetProtection algorithmName="SHA-512" hashValue="hZyQVLPIBP+ZqXL7RmPDFmZRH3UN7sAGerq51j4fifIkzDfXQJz71FDVAIrx8r+KPh+q54lm0ckcY1EdzaMgmg==" saltValue="X8duc91e+XjG9dJuq4PY5A==" spinCount="100000" sheet="1" selectLockedCells="1"/>
  <mergeCells count="23">
    <mergeCell ref="I85:J85"/>
    <mergeCell ref="D84:F84"/>
    <mergeCell ref="D85:F85"/>
    <mergeCell ref="M84:T84"/>
    <mergeCell ref="M85:T85"/>
    <mergeCell ref="I84:J84"/>
    <mergeCell ref="B79:T80"/>
    <mergeCell ref="S3:S4"/>
    <mergeCell ref="R3:R4"/>
    <mergeCell ref="Q3:Q4"/>
    <mergeCell ref="P3:P4"/>
    <mergeCell ref="E77:F77"/>
    <mergeCell ref="A1:XFD1"/>
    <mergeCell ref="C69:H69"/>
    <mergeCell ref="A3:A4"/>
    <mergeCell ref="I3:I4"/>
    <mergeCell ref="J3:J4"/>
    <mergeCell ref="K3:K4"/>
    <mergeCell ref="L3:L4"/>
    <mergeCell ref="O3:O4"/>
    <mergeCell ref="N3:N4"/>
    <mergeCell ref="M3:M4"/>
    <mergeCell ref="T3:T4"/>
  </mergeCells>
  <pageMargins left="0.7" right="0.7" top="0.75" bottom="0.75" header="0.3" footer="0.3"/>
  <pageSetup paperSize="8" scale="52" fitToHeight="0" orientation="landscape" r:id="rId1"/>
  <ignoredErrors>
    <ignoredError sqref="K20:S22 J52:K52 K49 K50 J25:S25 J42:T42"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5DED8-F4B7-4722-AE12-A5E8F873D325}">
  <sheetPr>
    <pageSetUpPr fitToPage="1"/>
  </sheetPr>
  <dimension ref="A1"/>
  <sheetViews>
    <sheetView workbookViewId="0">
      <selection sqref="A1:XFD1048576"/>
    </sheetView>
  </sheetViews>
  <sheetFormatPr defaultRowHeight="15"/>
  <sheetData>
    <row r="1" spans="1:1">
      <c r="A1" s="1" t="s">
        <v>1371</v>
      </c>
    </row>
  </sheetData>
  <sheetProtection algorithmName="SHA-512" hashValue="/J7j9wAodBS8eSDW5qfXJ2bBsUcXwE9CEMLBaFSbDPP05r8jUsdCneXdXNANYGuNbmLvMidKBxDgVMLJZU68mg==" saltValue="Bdhov8q8JCx5V/Vbnj7GCA==" spinCount="100000" sheet="1" objects="1" scenarios="1" selectLockedCells="1"/>
  <pageMargins left="0.7" right="0.7" top="0.75" bottom="0.75" header="0.3" footer="0.3"/>
  <pageSetup paperSize="9" scale="98"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526CF-B2D1-4CF5-AC35-22E7B7455A90}">
  <sheetPr>
    <pageSetUpPr fitToPage="1"/>
  </sheetPr>
  <dimension ref="A1"/>
  <sheetViews>
    <sheetView workbookViewId="0">
      <selection sqref="A1:XFD1048576"/>
    </sheetView>
  </sheetViews>
  <sheetFormatPr defaultRowHeight="15"/>
  <sheetData>
    <row r="1" spans="1:1">
      <c r="A1" s="1" t="s">
        <v>1372</v>
      </c>
    </row>
  </sheetData>
  <sheetProtection algorithmName="SHA-512" hashValue="NACXN3jYm6KCRGrbc+ufMJaeynO9IZfp0l8jdjUA3+3/AYby0EVQASE6C9xGfAFtqNHnAEmVZarRpTUI0KVUww==" saltValue="t8yRRJEKSCwYhWfqQNQR6Q==" spinCount="100000" sheet="1" objects="1" scenarios="1" selectLockedCells="1"/>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3E54C-95D1-490A-AAB1-55AB4AD49339}">
  <dimension ref="A1:E32"/>
  <sheetViews>
    <sheetView workbookViewId="0">
      <selection sqref="A1:XFD1048576"/>
    </sheetView>
  </sheetViews>
  <sheetFormatPr defaultColWidth="9.140625" defaultRowHeight="12.75"/>
  <cols>
    <col min="1" max="1" width="54.42578125" style="266" customWidth="1"/>
    <col min="2" max="2" width="92.28515625" style="266" customWidth="1"/>
    <col min="3" max="3" width="9.140625" style="266"/>
    <col min="4" max="4" width="20.140625" style="266" customWidth="1"/>
    <col min="5" max="5" width="18.85546875" style="266" customWidth="1"/>
    <col min="6" max="16384" width="9.140625" style="266"/>
  </cols>
  <sheetData>
    <row r="1" spans="1:5">
      <c r="A1" s="374" t="s">
        <v>1424</v>
      </c>
    </row>
    <row r="2" spans="1:5" ht="13.5" thickBot="1"/>
    <row r="3" spans="1:5" ht="13.5" thickBot="1">
      <c r="A3" s="471" t="s">
        <v>1386</v>
      </c>
      <c r="B3" s="472"/>
      <c r="C3" s="472"/>
      <c r="D3" s="472"/>
      <c r="E3" s="473"/>
    </row>
    <row r="4" spans="1:5" ht="13.5" thickBot="1">
      <c r="A4" s="376" t="s">
        <v>1387</v>
      </c>
      <c r="B4" s="377" t="s">
        <v>1388</v>
      </c>
      <c r="C4" s="377" t="s">
        <v>1389</v>
      </c>
      <c r="D4" s="377" t="s">
        <v>1390</v>
      </c>
      <c r="E4" s="377" t="s">
        <v>1391</v>
      </c>
    </row>
    <row r="5" spans="1:5" ht="13.5" thickBot="1">
      <c r="A5" s="378" t="s">
        <v>1392</v>
      </c>
      <c r="B5" s="379" t="s">
        <v>1393</v>
      </c>
      <c r="C5" s="379" t="s">
        <v>1394</v>
      </c>
      <c r="D5" s="379" t="s">
        <v>1394</v>
      </c>
      <c r="E5" s="379" t="s">
        <v>1395</v>
      </c>
    </row>
    <row r="6" spans="1:5" ht="13.5" thickBot="1">
      <c r="A6" s="378" t="s">
        <v>1396</v>
      </c>
      <c r="B6" s="379" t="s">
        <v>1393</v>
      </c>
      <c r="C6" s="379" t="s">
        <v>1398</v>
      </c>
      <c r="D6" s="379" t="s">
        <v>1395</v>
      </c>
      <c r="E6" s="379" t="s">
        <v>1395</v>
      </c>
    </row>
    <row r="7" spans="1:5" ht="13.5" thickBot="1">
      <c r="A7" s="378" t="s">
        <v>1397</v>
      </c>
      <c r="B7" s="379" t="s">
        <v>1393</v>
      </c>
      <c r="C7" s="379" t="s">
        <v>1394</v>
      </c>
      <c r="D7" s="379" t="s">
        <v>1394</v>
      </c>
      <c r="E7" s="379" t="s">
        <v>1398</v>
      </c>
    </row>
    <row r="8" spans="1:5" ht="13.5" thickBot="1">
      <c r="A8" s="378" t="s">
        <v>1399</v>
      </c>
      <c r="B8" s="379" t="s">
        <v>1433</v>
      </c>
      <c r="C8" s="379" t="s">
        <v>1394</v>
      </c>
      <c r="D8" s="379" t="s">
        <v>1394</v>
      </c>
      <c r="E8" s="379" t="s">
        <v>1395</v>
      </c>
    </row>
    <row r="9" spans="1:5" ht="13.5" thickBot="1">
      <c r="A9" s="378" t="s">
        <v>369</v>
      </c>
      <c r="B9" s="379" t="s">
        <v>1434</v>
      </c>
      <c r="C9" s="379" t="s">
        <v>1395</v>
      </c>
      <c r="D9" s="379" t="s">
        <v>1400</v>
      </c>
      <c r="E9" s="379" t="s">
        <v>1395</v>
      </c>
    </row>
    <row r="10" spans="1:5" ht="13.5" thickBot="1">
      <c r="A10" s="378" t="s">
        <v>1401</v>
      </c>
      <c r="B10" s="379" t="s">
        <v>1393</v>
      </c>
      <c r="C10" s="379" t="s">
        <v>1395</v>
      </c>
      <c r="D10" s="379" t="s">
        <v>1395</v>
      </c>
      <c r="E10" s="379" t="s">
        <v>1395</v>
      </c>
    </row>
    <row r="11" spans="1:5" ht="13.5" thickBot="1">
      <c r="A11" s="378" t="s">
        <v>1425</v>
      </c>
      <c r="B11" s="379" t="s">
        <v>1393</v>
      </c>
      <c r="C11" s="379" t="s">
        <v>1402</v>
      </c>
      <c r="D11" s="379" t="s">
        <v>1395</v>
      </c>
      <c r="E11" s="379" t="s">
        <v>1403</v>
      </c>
    </row>
    <row r="12" spans="1:5" ht="13.5" thickBot="1">
      <c r="A12" s="375" t="s">
        <v>1426</v>
      </c>
      <c r="B12" s="379" t="s">
        <v>1404</v>
      </c>
      <c r="C12" s="379" t="s">
        <v>1395</v>
      </c>
      <c r="D12" s="379" t="s">
        <v>1395</v>
      </c>
      <c r="E12" s="379" t="s">
        <v>1437</v>
      </c>
    </row>
    <row r="13" spans="1:5" ht="26.25" thickBot="1">
      <c r="A13" s="378" t="s">
        <v>1405</v>
      </c>
      <c r="B13" s="379" t="s">
        <v>1406</v>
      </c>
      <c r="C13" s="379" t="s">
        <v>1395</v>
      </c>
      <c r="D13" s="379" t="s">
        <v>1395</v>
      </c>
      <c r="E13" s="379" t="s">
        <v>1395</v>
      </c>
    </row>
    <row r="14" spans="1:5" ht="13.5" thickBot="1">
      <c r="A14" s="378" t="s">
        <v>1407</v>
      </c>
      <c r="B14" s="379" t="s">
        <v>1393</v>
      </c>
      <c r="C14" s="379" t="s">
        <v>1395</v>
      </c>
      <c r="D14" s="379" t="s">
        <v>1395</v>
      </c>
      <c r="E14" s="379" t="s">
        <v>1395</v>
      </c>
    </row>
    <row r="15" spans="1:5" ht="13.5" thickBot="1">
      <c r="A15" s="378" t="s">
        <v>1408</v>
      </c>
      <c r="B15" s="379" t="s">
        <v>1409</v>
      </c>
      <c r="C15" s="379" t="s">
        <v>1394</v>
      </c>
      <c r="D15" s="379" t="s">
        <v>1394</v>
      </c>
      <c r="E15" s="379" t="s">
        <v>1395</v>
      </c>
    </row>
    <row r="16" spans="1:5" ht="13.5" thickBot="1">
      <c r="A16" s="378" t="s">
        <v>1423</v>
      </c>
      <c r="B16" s="379" t="s">
        <v>1409</v>
      </c>
      <c r="C16" s="379" t="s">
        <v>1411</v>
      </c>
      <c r="D16" s="379" t="s">
        <v>1400</v>
      </c>
      <c r="E16" s="379" t="s">
        <v>1400</v>
      </c>
    </row>
    <row r="17" spans="1:5" ht="13.5" thickBot="1">
      <c r="A17" s="378" t="s">
        <v>1410</v>
      </c>
      <c r="B17" s="379" t="s">
        <v>1409</v>
      </c>
      <c r="C17" s="379" t="s">
        <v>1411</v>
      </c>
      <c r="D17" s="379" t="s">
        <v>1400</v>
      </c>
      <c r="E17" s="379" t="s">
        <v>1395</v>
      </c>
    </row>
    <row r="18" spans="1:5" ht="13.5" thickBot="1">
      <c r="A18" s="378" t="s">
        <v>1412</v>
      </c>
      <c r="B18" s="379" t="s">
        <v>1393</v>
      </c>
      <c r="C18" s="379" t="s">
        <v>1411</v>
      </c>
      <c r="D18" s="379" t="s">
        <v>1395</v>
      </c>
      <c r="E18" s="379" t="s">
        <v>1395</v>
      </c>
    </row>
    <row r="19" spans="1:5" ht="13.5" thickBot="1">
      <c r="A19" s="378" t="s">
        <v>1413</v>
      </c>
      <c r="B19" s="379" t="s">
        <v>1393</v>
      </c>
      <c r="C19" s="379" t="s">
        <v>1395</v>
      </c>
      <c r="D19" s="379" t="s">
        <v>1400</v>
      </c>
      <c r="E19" s="379" t="s">
        <v>1395</v>
      </c>
    </row>
    <row r="20" spans="1:5" ht="13.5" thickBot="1">
      <c r="A20" s="378" t="s">
        <v>1414</v>
      </c>
      <c r="B20" s="379" t="s">
        <v>1435</v>
      </c>
      <c r="C20" s="379" t="s">
        <v>1395</v>
      </c>
      <c r="D20" s="379" t="s">
        <v>1395</v>
      </c>
      <c r="E20" s="379" t="s">
        <v>1395</v>
      </c>
    </row>
    <row r="21" spans="1:5" ht="13.5" thickBot="1">
      <c r="A21" s="378" t="s">
        <v>1427</v>
      </c>
      <c r="B21" s="379" t="s">
        <v>1393</v>
      </c>
      <c r="C21" s="379" t="s">
        <v>1395</v>
      </c>
      <c r="D21" s="379" t="s">
        <v>1395</v>
      </c>
      <c r="E21" s="379" t="s">
        <v>1415</v>
      </c>
    </row>
    <row r="22" spans="1:5" ht="13.5" thickBot="1">
      <c r="A22" s="378" t="s">
        <v>1428</v>
      </c>
      <c r="B22" s="379" t="s">
        <v>1409</v>
      </c>
      <c r="C22" s="379" t="s">
        <v>1395</v>
      </c>
      <c r="D22" s="379" t="s">
        <v>1395</v>
      </c>
      <c r="E22" s="379" t="s">
        <v>1395</v>
      </c>
    </row>
    <row r="23" spans="1:5" ht="13.5" thickBot="1">
      <c r="A23" s="378" t="s">
        <v>1416</v>
      </c>
      <c r="B23" s="379" t="s">
        <v>1409</v>
      </c>
      <c r="C23" s="379" t="s">
        <v>1411</v>
      </c>
      <c r="D23" s="379" t="s">
        <v>1400</v>
      </c>
      <c r="E23" s="379" t="s">
        <v>1395</v>
      </c>
    </row>
    <row r="24" spans="1:5" ht="13.5" thickBot="1">
      <c r="A24" s="378" t="s">
        <v>1429</v>
      </c>
      <c r="B24" s="379" t="s">
        <v>1393</v>
      </c>
      <c r="C24" s="379" t="s">
        <v>1395</v>
      </c>
      <c r="D24" s="379" t="s">
        <v>1395</v>
      </c>
      <c r="E24" s="379" t="s">
        <v>1395</v>
      </c>
    </row>
    <row r="25" spans="1:5" ht="13.5" thickBot="1">
      <c r="A25" s="378" t="s">
        <v>1417</v>
      </c>
      <c r="B25" s="379" t="s">
        <v>1409</v>
      </c>
      <c r="C25" s="379" t="s">
        <v>1395</v>
      </c>
      <c r="D25" s="379" t="s">
        <v>1394</v>
      </c>
      <c r="E25" s="379" t="s">
        <v>1395</v>
      </c>
    </row>
    <row r="26" spans="1:5" ht="13.5" thickBot="1">
      <c r="A26" s="378" t="s">
        <v>1418</v>
      </c>
      <c r="B26" s="379" t="s">
        <v>1436</v>
      </c>
      <c r="C26" s="379" t="s">
        <v>1394</v>
      </c>
      <c r="D26" s="379" t="s">
        <v>1419</v>
      </c>
      <c r="E26" s="379" t="s">
        <v>1395</v>
      </c>
    </row>
    <row r="27" spans="1:5" ht="13.5" thickBot="1">
      <c r="A27" s="378" t="s">
        <v>1420</v>
      </c>
      <c r="B27" s="379" t="s">
        <v>1393</v>
      </c>
      <c r="C27" s="379" t="s">
        <v>1394</v>
      </c>
      <c r="D27" s="379" t="s">
        <v>1394</v>
      </c>
      <c r="E27" s="379" t="s">
        <v>1398</v>
      </c>
    </row>
    <row r="28" spans="1:5" ht="13.5" thickBot="1">
      <c r="A28" s="378" t="s">
        <v>1421</v>
      </c>
      <c r="B28" s="379" t="s">
        <v>1409</v>
      </c>
      <c r="C28" s="379" t="s">
        <v>1398</v>
      </c>
      <c r="D28" s="379" t="s">
        <v>1394</v>
      </c>
      <c r="E28" s="379" t="s">
        <v>1398</v>
      </c>
    </row>
    <row r="29" spans="1:5" ht="13.5" thickBot="1">
      <c r="A29" s="378" t="s">
        <v>1430</v>
      </c>
      <c r="B29" s="379" t="s">
        <v>1409</v>
      </c>
      <c r="C29" s="379" t="s">
        <v>1394</v>
      </c>
      <c r="D29" s="379" t="s">
        <v>1394</v>
      </c>
      <c r="E29" s="379" t="s">
        <v>1398</v>
      </c>
    </row>
    <row r="30" spans="1:5" ht="13.5" thickBot="1">
      <c r="A30" s="378" t="s">
        <v>1431</v>
      </c>
      <c r="B30" s="379" t="s">
        <v>1409</v>
      </c>
      <c r="C30" s="379" t="s">
        <v>1394</v>
      </c>
      <c r="D30" s="379" t="s">
        <v>1394</v>
      </c>
      <c r="E30" s="379" t="s">
        <v>1398</v>
      </c>
    </row>
    <row r="31" spans="1:5" ht="13.5" thickBot="1">
      <c r="A31" s="378" t="s">
        <v>1432</v>
      </c>
      <c r="B31" s="379" t="s">
        <v>1409</v>
      </c>
      <c r="C31" s="379" t="s">
        <v>1394</v>
      </c>
      <c r="D31" s="379" t="s">
        <v>1394</v>
      </c>
      <c r="E31" s="379" t="s">
        <v>1398</v>
      </c>
    </row>
    <row r="32" spans="1:5" ht="13.5" thickBot="1">
      <c r="A32" s="378" t="s">
        <v>1422</v>
      </c>
      <c r="B32" s="379" t="s">
        <v>1409</v>
      </c>
      <c r="C32" s="379" t="s">
        <v>1395</v>
      </c>
      <c r="D32" s="379" t="s">
        <v>1395</v>
      </c>
      <c r="E32" s="379" t="s">
        <v>1395</v>
      </c>
    </row>
  </sheetData>
  <sheetProtection algorithmName="SHA-512" hashValue="88W7kCaM15oCWVP/yzejISODQzCFn1zRBjs1xx5N5COaa5XGnNeMM62IC1FG4PfGdLqqB3rLLueHZQSRsD/3dA==" saltValue="5YOtVSLCx9FmCqedHV6YLg==" spinCount="100000" sheet="1" objects="1" scenarios="1" selectLockedCells="1"/>
  <mergeCells count="1">
    <mergeCell ref="A3:E3"/>
  </mergeCells>
  <hyperlinks>
    <hyperlink ref="A12" r:id="rId1" display="https://www.sanparks.org/" xr:uid="{287A4E26-480E-40E1-B429-F7F2BA7B2EE1}"/>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allowEditUser xmlns="https://web.wps.cn/et/2018/main" xmlns:s="http://schemas.openxmlformats.org/spreadsheetml/2006/main" hasInvisiblePropRange="0">
  <rangeList sheetStid="11" master=""/>
  <rangeList sheetStid="19" master="">
    <arrUserId title="Range1" rangeCreator="" othersAccessPermission="edit"/>
  </rangeList>
  <rangeList sheetStid="10" master=""/>
  <rangeList sheetStid="9" master=""/>
  <rangeList sheetStid="12" master=""/>
  <rangeList sheetStid="8" master="">
    <arrUserId title="Range3" rangeCreator="" othersAccessPermission="edit"/>
    <arrUserId title="Range2" rangeCreator="" othersAccessPermission="edit"/>
  </rangeList>
  <rangeList sheetStid="17" master=""/>
  <rangeList sheetStid="13" master=""/>
  <rangeList sheetStid="16" master=""/>
  <rangeList sheetStid="14" master=""/>
  <rangeList sheetStid="15" master="">
    <arrUserId title="Range1" rangeCreator="" othersAccessPermission="edit"/>
  </rangeList>
  <rangeList sheetStid="1" master="">
    <arrUserId title="Range1" rangeCreator="" othersAccessPermission="edit"/>
  </rangeList>
  <rangeList sheetStid="4" master=""/>
</allowEditUser>
</file>

<file path=customXml/item4.xml><?xml version="1.0" encoding="utf-8"?>
<p:properties xmlns:p="http://schemas.microsoft.com/office/2006/metadata/properties" xmlns:xsi="http://www.w3.org/2001/XMLSchema-instance" xmlns:pc="http://schemas.microsoft.com/office/infopath/2007/PartnerControls">
  <documentManagement>
    <TaxCatchAll xmlns="50988a62-8eb1-4c1f-b13a-f63dd0eebbda" xsi:nil="true"/>
    <lcf76f155ced4ddcb4097134ff3c332f xmlns="6aac6e0a-3db3-401a-b909-99614a4f8654">
      <Terms xmlns="http://schemas.microsoft.com/office/infopath/2007/PartnerControls"/>
    </lcf76f155ced4ddcb4097134ff3c332f>
  </documentManagement>
</p:properties>
</file>

<file path=customXml/item5.xml><?xml version="1.0" encoding="utf-8"?>
<ct:contentTypeSchema xmlns:ct="http://schemas.microsoft.com/office/2006/metadata/contentType" xmlns:ma="http://schemas.microsoft.com/office/2006/metadata/properties/metaAttributes" ct:_="" ma:_="" ma:contentTypeName="Document" ma:contentTypeID="0x01010002D1EADD3C56994EAAC8AE77954B63D0" ma:contentTypeVersion="16" ma:contentTypeDescription="Create a new document." ma:contentTypeScope="" ma:versionID="9091d31d44f560c779146a09ae931df9">
  <xsd:schema xmlns:xsd="http://www.w3.org/2001/XMLSchema" xmlns:xs="http://www.w3.org/2001/XMLSchema" xmlns:p="http://schemas.microsoft.com/office/2006/metadata/properties" xmlns:ns2="6aac6e0a-3db3-401a-b909-99614a4f8654" xmlns:ns3="50988a62-8eb1-4c1f-b13a-f63dd0eebbda" targetNamespace="http://schemas.microsoft.com/office/2006/metadata/properties" ma:root="true" ma:fieldsID="5590c215a3ae3b5ced1663a8dd96abd6" ns2:_="" ns3:_="">
    <xsd:import namespace="6aac6e0a-3db3-401a-b909-99614a4f8654"/>
    <xsd:import namespace="50988a62-8eb1-4c1f-b13a-f63dd0eebbd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EventHashCode" minOccurs="0"/>
                <xsd:element ref="ns2:MediaServiceGenerationTime" minOccurs="0"/>
                <xsd:element ref="ns2:MediaServiceDateTaken" minOccurs="0"/>
                <xsd:element ref="ns3:SharedWithUsers" minOccurs="0"/>
                <xsd:element ref="ns3:SharedWithDetails" minOccurs="0"/>
                <xsd:element ref="ns2:MediaServiceAutoKeyPoints" minOccurs="0"/>
                <xsd:element ref="ns2:MediaServiceKeyPoints" minOccurs="0"/>
                <xsd:element ref="ns2:MediaServiceSearchProperties" minOccurs="0"/>
                <xsd:element ref="ns2:lcf76f155ced4ddcb4097134ff3c332f" minOccurs="0"/>
                <xsd:element ref="ns3: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ac6e0a-3db3-401a-b909-99614a4f86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f89dd5dd-d818-4080-a206-97f7dec989c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0988a62-8eb1-4c1f-b13a-f63dd0eebbda"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6ab2942b-5f1c-4d01-aedc-f75c435ddca4}" ma:internalName="TaxCatchAll" ma:showField="CatchAllData" ma:web="50988a62-8eb1-4c1f-b13a-f63dd0eebbd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040C7E3-8490-49CA-B64C-D51006910C9E}">
  <ds:schemaRefs>
    <ds:schemaRef ds:uri="http://schemas.microsoft.com/PowerBIAddIn"/>
  </ds:schemaRefs>
</ds:datastoreItem>
</file>

<file path=customXml/itemProps2.xml><?xml version="1.0" encoding="utf-8"?>
<ds:datastoreItem xmlns:ds="http://schemas.openxmlformats.org/officeDocument/2006/customXml" ds:itemID="{487E484E-F4F6-480F-86D2-F0F27B2547B7}">
  <ds:schemaRefs>
    <ds:schemaRef ds:uri="http://schemas.microsoft.com/sharepoint/v3/contenttype/forms"/>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C648313A-ABC5-40D5-BED0-51B592108AC9}">
  <ds:schemaRefs>
    <ds:schemaRef ds:uri="http://purl.org/dc/elements/1.1/"/>
    <ds:schemaRef ds:uri="http://schemas.microsoft.com/office/2006/metadata/properties"/>
    <ds:schemaRef ds:uri="http://schemas.openxmlformats.org/package/2006/metadata/core-properties"/>
    <ds:schemaRef ds:uri="http://purl.org/dc/dcmitype/"/>
    <ds:schemaRef ds:uri="http://www.w3.org/XML/1998/namespace"/>
    <ds:schemaRef ds:uri="http://schemas.microsoft.com/office/2006/documentManagement/types"/>
    <ds:schemaRef ds:uri="http://schemas.microsoft.com/office/infopath/2007/PartnerControls"/>
    <ds:schemaRef ds:uri="d8b4172b-7834-42ca-baa6-8a5ec841af00"/>
    <ds:schemaRef ds:uri="1ce75d30-6ef3-4797-b98d-f9fa80c26286"/>
    <ds:schemaRef ds:uri="http://purl.org/dc/terms/"/>
    <ds:schemaRef ds:uri="50988a62-8eb1-4c1f-b13a-f63dd0eebbda"/>
    <ds:schemaRef ds:uri="6aac6e0a-3db3-401a-b909-99614a4f8654"/>
  </ds:schemaRefs>
</ds:datastoreItem>
</file>

<file path=customXml/itemProps5.xml><?xml version="1.0" encoding="utf-8"?>
<ds:datastoreItem xmlns:ds="http://schemas.openxmlformats.org/officeDocument/2006/customXml" ds:itemID="{45FB65A0-A8A1-4124-AAFC-EC5A37913F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ac6e0a-3db3-401a-b909-99614a4f8654"/>
    <ds:schemaRef ds:uri="50988a62-8eb1-4c1f-b13a-f63dd0eebbd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1ddc26d6-e08a-4677-99b4-b9d001552377}" enabled="1" method="Standard" siteId="{b46cdc94-88af-46ac-805b-4ae55bbbd4f9}"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13</vt:i4>
      </vt:variant>
      <vt:variant>
        <vt:lpstr>Named Ranges</vt:lpstr>
      </vt:variant>
      <vt:variant>
        <vt:i4>6</vt:i4>
      </vt:variant>
    </vt:vector>
  </HeadingPairs>
  <TitlesOfParts>
    <vt:vector size="19" baseType="lpstr">
      <vt:lpstr>1A - Abbreviations</vt:lpstr>
      <vt:lpstr>1B - Desktop &amp; IoT</vt:lpstr>
      <vt:lpstr>1C - SANParks Owned Equipment</vt:lpstr>
      <vt:lpstr>1D - Private Cloud Pricing</vt:lpstr>
      <vt:lpstr>1E - Geographic Locations</vt:lpstr>
      <vt:lpstr>1F - WAN Pricing</vt:lpstr>
      <vt:lpstr>1G - Capability</vt:lpstr>
      <vt:lpstr>1H - References</vt:lpstr>
      <vt:lpstr>1I - VoIP Costing</vt:lpstr>
      <vt:lpstr>1J - Price Summary</vt:lpstr>
      <vt:lpstr>1K - Map of South African Parks</vt:lpstr>
      <vt:lpstr>1L - Kruger Park Camps</vt:lpstr>
      <vt:lpstr>1M - Backup &amp; Recovery RTO &amp; RP</vt:lpstr>
      <vt:lpstr>'1B - Desktop &amp; IoT'!_Toc207009507</vt:lpstr>
      <vt:lpstr>'1C - SANParks Owned Equipment'!_Toc207009508</vt:lpstr>
      <vt:lpstr>'1E - Geographic Locations'!Print_Area</vt:lpstr>
      <vt:lpstr>'1E - Geographic Locations'!Print_Titles</vt:lpstr>
      <vt:lpstr>'1F - WAN Pricing'!Print_Titles</vt:lpstr>
      <vt:lpstr>'1H - References'!Print_Titles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GNP-099-25-A-Pricing-Schedule-16032026.xlsx</dc:title>
  <dc:subject/>
  <dc:creator>Hannes Combrink</dc:creator>
  <cp:keywords/>
  <dc:description/>
  <cp:lastModifiedBy>Fhatuwani Matshili</cp:lastModifiedBy>
  <cp:revision/>
  <dcterms:created xsi:type="dcterms:W3CDTF">2017-05-15T13:09:00Z</dcterms:created>
  <dcterms:modified xsi:type="dcterms:W3CDTF">2026-04-28T17:30:13Z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0x01010002D1EADD3C56994EAAC8AE77954B63D0</vt:lpwstr>
  </property>
  <property fmtid="{D5CDD505-2E9C-101B-9397-08002B2CF9AE}" pid="3" name="a47f8bd283c84267a9ec7d3d87e03ffc">
    <vt:lpwstr>Not applicable|7a0f743d-bda2-4239-bc1a-57ee95373141</vt:lpwstr>
  </property>
  <property fmtid="{D5CDD505-2E9C-101B-9397-08002B2CF9AE}" pid="4" name="Enterprise Meta Data">
    <vt:lpwstr>20;#Not applicable|7a0f743d-bda2-4239-bc1a-57ee95373141</vt:lpwstr>
  </property>
  <property fmtid="{D5CDD505-2E9C-101B-9397-08002B2CF9AE}" pid="5" name="_dlc_DocIdItemGuid">
    <vt:lpwstr>6ff8a8e6-3dee-49ba-a5ea-35f10a831c3f</vt:lpwstr>
  </property>
  <property fmtid="{D5CDD505-2E9C-101B-9397-08002B2CF9AE}" pid="6" name="_dlc_DocId">
    <vt:lpwstr>2D7UZ45EEVAD-31-12853</vt:lpwstr>
  </property>
  <property fmtid="{D5CDD505-2E9C-101B-9397-08002B2CF9AE}" pid="7" name="_dlc_DocIdUrl">
    <vt:lpwstr>https://portal.sanparks.org/CSS/_layouts/15/DocIdRedir.aspx?ID=2D7UZ45EEVAD-31-12853, 2D7UZ45EEVAD-31-12853</vt:lpwstr>
  </property>
  <property fmtid="{D5CDD505-2E9C-101B-9397-08002B2CF9AE}" pid="8" name="ICV">
    <vt:lpwstr>2C5E20EEF58349089C2A6A8462A9E29F</vt:lpwstr>
  </property>
  <property fmtid="{D5CDD505-2E9C-101B-9397-08002B2CF9AE}" pid="9" name="KSOProductBuildVer">
    <vt:lpwstr>1033-11.2.0.11537</vt:lpwstr>
  </property>
  <property fmtid="{D5CDD505-2E9C-101B-9397-08002B2CF9AE}" pid="10" name="MSIP_Label_cd6ae568-ac6e-42f1-997a-3b30f419150a_Enabled">
    <vt:lpwstr>true</vt:lpwstr>
  </property>
  <property fmtid="{D5CDD505-2E9C-101B-9397-08002B2CF9AE}" pid="11" name="MSIP_Label_cd6ae568-ac6e-42f1-997a-3b30f419150a_SetDate">
    <vt:lpwstr>2025-08-13T16:58:44Z</vt:lpwstr>
  </property>
  <property fmtid="{D5CDD505-2E9C-101B-9397-08002B2CF9AE}" pid="12" name="MSIP_Label_cd6ae568-ac6e-42f1-997a-3b30f419150a_Method">
    <vt:lpwstr>Standard</vt:lpwstr>
  </property>
  <property fmtid="{D5CDD505-2E9C-101B-9397-08002B2CF9AE}" pid="13" name="MSIP_Label_cd6ae568-ac6e-42f1-997a-3b30f419150a_Name">
    <vt:lpwstr>Recipient-Read-Only</vt:lpwstr>
  </property>
  <property fmtid="{D5CDD505-2E9C-101B-9397-08002B2CF9AE}" pid="14" name="MSIP_Label_cd6ae568-ac6e-42f1-997a-3b30f419150a_SiteId">
    <vt:lpwstr>506a7cb6-60b5-4cc7-8dfc-28daca27e296</vt:lpwstr>
  </property>
  <property fmtid="{D5CDD505-2E9C-101B-9397-08002B2CF9AE}" pid="15" name="MSIP_Label_cd6ae568-ac6e-42f1-997a-3b30f419150a_ActionId">
    <vt:lpwstr>c165d1b8-8876-42f7-b51a-8c246384ff85</vt:lpwstr>
  </property>
  <property fmtid="{D5CDD505-2E9C-101B-9397-08002B2CF9AE}" pid="16" name="MSIP_Label_cd6ae568-ac6e-42f1-997a-3b30f419150a_ContentBits">
    <vt:lpwstr>0</vt:lpwstr>
  </property>
  <property fmtid="{D5CDD505-2E9C-101B-9397-08002B2CF9AE}" pid="17" name="MSIP_Label_cd6ae568-ac6e-42f1-997a-3b30f419150a_Tag">
    <vt:lpwstr>10, 3, 0, 1</vt:lpwstr>
  </property>
  <property fmtid="{D5CDD505-2E9C-101B-9397-08002B2CF9AE}" pid="18" name="MSIP_Label_1ddc26d6-e08a-4677-99b4-b9d001552377_Enabled">
    <vt:lpwstr>true</vt:lpwstr>
  </property>
  <property fmtid="{D5CDD505-2E9C-101B-9397-08002B2CF9AE}" pid="19" name="MSIP_Label_1ddc26d6-e08a-4677-99b4-b9d001552377_SetDate">
    <vt:lpwstr>2025-09-10T12:04:40Z</vt:lpwstr>
  </property>
  <property fmtid="{D5CDD505-2E9C-101B-9397-08002B2CF9AE}" pid="20" name="MSIP_Label_1ddc26d6-e08a-4677-99b4-b9d001552377_Method">
    <vt:lpwstr>Standard</vt:lpwstr>
  </property>
  <property fmtid="{D5CDD505-2E9C-101B-9397-08002B2CF9AE}" pid="21" name="MSIP_Label_1ddc26d6-e08a-4677-99b4-b9d001552377_Name">
    <vt:lpwstr>1ddc26d6-e08a-4677-99b4-b9d001552377</vt:lpwstr>
  </property>
  <property fmtid="{D5CDD505-2E9C-101B-9397-08002B2CF9AE}" pid="22" name="MSIP_Label_1ddc26d6-e08a-4677-99b4-b9d001552377_SiteId">
    <vt:lpwstr>b46cdc94-88af-46ac-805b-4ae55bbbd4f9</vt:lpwstr>
  </property>
  <property fmtid="{D5CDD505-2E9C-101B-9397-08002B2CF9AE}" pid="23" name="MSIP_Label_1ddc26d6-e08a-4677-99b4-b9d001552377_ActionId">
    <vt:lpwstr>81beac96-3b0c-45d9-96f3-16d2404e080e</vt:lpwstr>
  </property>
  <property fmtid="{D5CDD505-2E9C-101B-9397-08002B2CF9AE}" pid="24" name="MSIP_Label_1ddc26d6-e08a-4677-99b4-b9d001552377_ContentBits">
    <vt:lpwstr>0</vt:lpwstr>
  </property>
  <property fmtid="{D5CDD505-2E9C-101B-9397-08002B2CF9AE}" pid="25" name="MSIP_Label_1ddc26d6-e08a-4677-99b4-b9d001552377_Tag">
    <vt:lpwstr>10, 3, 0, 1</vt:lpwstr>
  </property>
  <property fmtid="{D5CDD505-2E9C-101B-9397-08002B2CF9AE}" pid="26" name="MediaServiceImageTags">
    <vt:lpwstr/>
  </property>
</Properties>
</file>