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20125\Desktop\temp files\RFQs\New folder\"/>
    </mc:Choice>
  </mc:AlternateContent>
  <xr:revisionPtr revIDLastSave="0" documentId="8_{6C0CD2D9-8D4D-41ED-A067-CBE3A4BFC075}" xr6:coauthVersionLast="47" xr6:coauthVersionMax="47" xr10:uidLastSave="{00000000-0000-0000-0000-000000000000}"/>
  <bookViews>
    <workbookView xWindow="1125" yWindow="1125" windowWidth="21600" windowHeight="11385" firstSheet="1" activeTab="2" xr2:uid="{FA93A0FE-06FF-4D09-B0E1-AE9A380B768B}"/>
  </bookViews>
  <sheets>
    <sheet name="PARKS - NORTH" sheetId="4" r:id="rId1"/>
    <sheet name="PARKS - SOUTH" sheetId="5" r:id="rId2"/>
    <sheet name="KNP" sheetId="6" r:id="rId3"/>
    <sheet name="SANP" sheetId="3" r:id="rId4"/>
  </sheets>
  <definedNames>
    <definedName name="_xlnm.Print_Area" localSheetId="0">'PARKS - NORTH'!$A$1:$W$51</definedName>
    <definedName name="_xlnm.Print_Area" localSheetId="1">'PARKS - SOUTH'!$A$1:$W$43</definedName>
    <definedName name="_xlnm.Print_Area" localSheetId="3">SANP!$A$1:$R$63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3" l="1"/>
  <c r="C43" i="4"/>
  <c r="C40" i="4"/>
  <c r="C32" i="4"/>
  <c r="J18" i="4"/>
  <c r="H50" i="3"/>
  <c r="W33" i="6"/>
  <c r="V33" i="6"/>
  <c r="Z36" i="6"/>
  <c r="Z33" i="5"/>
  <c r="X33" i="5"/>
  <c r="Z32" i="4"/>
  <c r="K35" i="3"/>
  <c r="N34" i="4"/>
  <c r="F40" i="4"/>
  <c r="E35" i="3"/>
  <c r="B40" i="4"/>
  <c r="B35" i="3"/>
  <c r="D21" i="6"/>
  <c r="W12" i="5"/>
  <c r="W18" i="5"/>
  <c r="K19" i="5"/>
  <c r="B43" i="4"/>
  <c r="B38" i="3"/>
  <c r="P60" i="3"/>
  <c r="P51" i="3"/>
  <c r="P48" i="3"/>
  <c r="P42" i="3"/>
  <c r="P30" i="3"/>
  <c r="P18" i="3"/>
  <c r="P6" i="3"/>
  <c r="G33" i="3"/>
  <c r="L21" i="6"/>
  <c r="H21" i="6"/>
  <c r="L5" i="6"/>
  <c r="H5" i="6"/>
  <c r="H43" i="5"/>
  <c r="L34" i="5"/>
  <c r="L20" i="5"/>
  <c r="G45" i="3"/>
  <c r="J26" i="3"/>
  <c r="G26" i="3"/>
  <c r="D17" i="3"/>
  <c r="G5" i="3"/>
  <c r="D5" i="3"/>
  <c r="L5" i="5"/>
  <c r="H5" i="5"/>
  <c r="D5" i="5"/>
  <c r="D59" i="3"/>
  <c r="G14" i="3"/>
  <c r="L33" i="4"/>
  <c r="H33" i="4"/>
  <c r="D33" i="4"/>
  <c r="J38" i="3"/>
  <c r="D38" i="3"/>
  <c r="G35" i="3"/>
  <c r="D35" i="3"/>
  <c r="G20" i="3"/>
  <c r="L5" i="4"/>
  <c r="H5" i="4"/>
  <c r="D5" i="4"/>
  <c r="J42" i="3"/>
  <c r="G41" i="3"/>
  <c r="J51" i="3"/>
  <c r="G50" i="3"/>
  <c r="D51" i="3"/>
  <c r="D47" i="3"/>
  <c r="J30" i="3"/>
  <c r="J29" i="3"/>
  <c r="G29" i="3"/>
  <c r="G11" i="3"/>
  <c r="J36" i="6"/>
  <c r="N36" i="6"/>
  <c r="K36" i="6"/>
  <c r="K37" i="6"/>
  <c r="B36" i="6"/>
  <c r="N20" i="6"/>
  <c r="K20" i="6"/>
  <c r="J20" i="6"/>
  <c r="J36" i="5"/>
  <c r="J41" i="5"/>
  <c r="H23" i="3"/>
  <c r="B36" i="5"/>
  <c r="B41" i="5"/>
  <c r="H44" i="3"/>
  <c r="B44" i="3"/>
  <c r="H26" i="3"/>
  <c r="B27" i="3"/>
  <c r="K17" i="3"/>
  <c r="H18" i="3"/>
  <c r="E17" i="3"/>
  <c r="B18" i="3"/>
  <c r="B17" i="3"/>
  <c r="K21" i="5"/>
  <c r="N21" i="5"/>
  <c r="K5" i="3"/>
  <c r="J21" i="5"/>
  <c r="H5" i="3"/>
  <c r="I6" i="3"/>
  <c r="C21" i="5"/>
  <c r="B6" i="3"/>
  <c r="B21" i="5"/>
  <c r="B33" i="5"/>
  <c r="B59" i="3"/>
  <c r="C60" i="3"/>
  <c r="H56" i="3"/>
  <c r="B15" i="5"/>
  <c r="B56" i="3"/>
  <c r="B53" i="3"/>
  <c r="N19" i="5"/>
  <c r="H14" i="3"/>
  <c r="I15" i="3"/>
  <c r="E15" i="3"/>
  <c r="B14" i="3"/>
  <c r="C15" i="3"/>
  <c r="G6" i="5"/>
  <c r="B6" i="5"/>
  <c r="B8" i="3"/>
  <c r="B39" i="3"/>
  <c r="K38" i="3"/>
  <c r="L39" i="3"/>
  <c r="H39" i="3"/>
  <c r="H38" i="3"/>
  <c r="K40" i="4"/>
  <c r="H36" i="3"/>
  <c r="J40" i="4"/>
  <c r="H35" i="3"/>
  <c r="G40" i="4"/>
  <c r="E36" i="3"/>
  <c r="C34" i="4"/>
  <c r="O34" i="4"/>
  <c r="K21" i="3"/>
  <c r="J34" i="4"/>
  <c r="H20" i="3"/>
  <c r="G34" i="4"/>
  <c r="J26" i="4"/>
  <c r="H41" i="3"/>
  <c r="G18" i="4"/>
  <c r="E51" i="3"/>
  <c r="B18" i="4"/>
  <c r="B50" i="3"/>
  <c r="O18" i="4"/>
  <c r="K51" i="3"/>
  <c r="K18" i="4"/>
  <c r="H51" i="3"/>
  <c r="C18" i="4"/>
  <c r="B51" i="3"/>
  <c r="K48" i="3"/>
  <c r="K47" i="3"/>
  <c r="H47" i="3"/>
  <c r="E47" i="3"/>
  <c r="B47" i="3"/>
  <c r="C48" i="3"/>
  <c r="O7" i="4"/>
  <c r="K30" i="3"/>
  <c r="J7" i="4"/>
  <c r="K7" i="4"/>
  <c r="F7" i="4"/>
  <c r="E29" i="3"/>
  <c r="F30" i="3"/>
  <c r="G7" i="4"/>
  <c r="C7" i="4"/>
  <c r="B30" i="3"/>
  <c r="K11" i="3"/>
  <c r="H11" i="3"/>
  <c r="M32" i="3"/>
  <c r="W31" i="6"/>
  <c r="W29" i="6"/>
  <c r="V28" i="6"/>
  <c r="W26" i="6"/>
  <c r="V25" i="6"/>
  <c r="V24" i="6"/>
  <c r="V23" i="6"/>
  <c r="W22" i="6"/>
  <c r="W18" i="6"/>
  <c r="V18" i="6"/>
  <c r="W16" i="6"/>
  <c r="W14" i="6"/>
  <c r="V12" i="6"/>
  <c r="V11" i="6"/>
  <c r="W10" i="6"/>
  <c r="V10" i="6"/>
  <c r="AA20" i="6"/>
  <c r="Z20" i="6"/>
  <c r="Z37" i="6"/>
  <c r="W39" i="5"/>
  <c r="V39" i="5"/>
  <c r="T41" i="5"/>
  <c r="U41" i="5"/>
  <c r="O24" i="3"/>
  <c r="S41" i="5"/>
  <c r="S35" i="5"/>
  <c r="O45" i="3"/>
  <c r="M45" i="3"/>
  <c r="M44" i="3"/>
  <c r="Y33" i="5"/>
  <c r="M26" i="3"/>
  <c r="M18" i="3"/>
  <c r="M17" i="3"/>
  <c r="N18" i="3"/>
  <c r="W21" i="5"/>
  <c r="Q6" i="3"/>
  <c r="O6" i="3"/>
  <c r="M5" i="3"/>
  <c r="Q60" i="3"/>
  <c r="O60" i="3"/>
  <c r="O59" i="3"/>
  <c r="O56" i="3"/>
  <c r="M57" i="3"/>
  <c r="R12" i="5"/>
  <c r="R19" i="5"/>
  <c r="U12" i="5"/>
  <c r="O54" i="3"/>
  <c r="O63" i="3"/>
  <c r="T12" i="5"/>
  <c r="S12" i="5"/>
  <c r="M54" i="3"/>
  <c r="Z19" i="5"/>
  <c r="O15" i="3"/>
  <c r="M14" i="3"/>
  <c r="O9" i="3"/>
  <c r="O8" i="3"/>
  <c r="M9" i="3"/>
  <c r="W43" i="4"/>
  <c r="Q39" i="3"/>
  <c r="O38" i="3"/>
  <c r="O36" i="3"/>
  <c r="M35" i="3"/>
  <c r="V34" i="4"/>
  <c r="Q20" i="3"/>
  <c r="O20" i="3"/>
  <c r="M20" i="3"/>
  <c r="M42" i="3"/>
  <c r="M41" i="3"/>
  <c r="W18" i="4"/>
  <c r="Q51" i="3"/>
  <c r="V18" i="4"/>
  <c r="Q50" i="3"/>
  <c r="O51" i="3"/>
  <c r="O50" i="3"/>
  <c r="O48" i="3"/>
  <c r="O47" i="3"/>
  <c r="V15" i="4"/>
  <c r="O29" i="3"/>
  <c r="O12" i="3"/>
  <c r="P12" i="3"/>
  <c r="M12" i="3"/>
  <c r="V34" i="6"/>
  <c r="V16" i="6"/>
  <c r="V13" i="4"/>
  <c r="N26" i="4"/>
  <c r="K41" i="3"/>
  <c r="N18" i="4"/>
  <c r="K50" i="3"/>
  <c r="J17" i="3"/>
  <c r="J5" i="3"/>
  <c r="F15" i="5"/>
  <c r="E56" i="3"/>
  <c r="G38" i="3"/>
  <c r="F18" i="4"/>
  <c r="E50" i="3"/>
  <c r="W34" i="6"/>
  <c r="W28" i="6"/>
  <c r="W11" i="6"/>
  <c r="C36" i="6"/>
  <c r="B21" i="6"/>
  <c r="AA41" i="5"/>
  <c r="AA35" i="5"/>
  <c r="W14" i="4"/>
  <c r="M27" i="3"/>
  <c r="O18" i="3"/>
  <c r="O39" i="3"/>
  <c r="S48" i="4"/>
  <c r="O36" i="5"/>
  <c r="K45" i="3"/>
  <c r="K39" i="3"/>
  <c r="L43" i="5"/>
  <c r="K36" i="5"/>
  <c r="K41" i="5"/>
  <c r="J45" i="3"/>
  <c r="H27" i="3"/>
  <c r="K34" i="4"/>
  <c r="H21" i="3"/>
  <c r="K26" i="4"/>
  <c r="H42" i="3"/>
  <c r="I42" i="3"/>
  <c r="H48" i="3"/>
  <c r="J12" i="3"/>
  <c r="G36" i="5"/>
  <c r="G41" i="5"/>
  <c r="G15" i="5"/>
  <c r="E57" i="3"/>
  <c r="G43" i="4"/>
  <c r="G21" i="3"/>
  <c r="G26" i="4"/>
  <c r="E42" i="3"/>
  <c r="G42" i="3"/>
  <c r="G51" i="3"/>
  <c r="D43" i="5"/>
  <c r="C36" i="5"/>
  <c r="C41" i="5"/>
  <c r="D45" i="3"/>
  <c r="D18" i="3"/>
  <c r="C15" i="5"/>
  <c r="B57" i="3"/>
  <c r="B54" i="3"/>
  <c r="C6" i="5"/>
  <c r="B9" i="3"/>
  <c r="B48" i="3"/>
  <c r="V7" i="6"/>
  <c r="R41" i="5"/>
  <c r="R35" i="5"/>
  <c r="M56" i="3"/>
  <c r="O41" i="3"/>
  <c r="M50" i="3"/>
  <c r="M29" i="3"/>
  <c r="O11" i="3"/>
  <c r="G39" i="3"/>
  <c r="J41" i="3"/>
  <c r="D42" i="3"/>
  <c r="D30" i="3"/>
  <c r="D29" i="3"/>
  <c r="H20" i="5"/>
  <c r="G27" i="3"/>
  <c r="D26" i="3"/>
  <c r="G6" i="3"/>
  <c r="D53" i="3"/>
  <c r="D5" i="6"/>
  <c r="N36" i="5"/>
  <c r="B26" i="3"/>
  <c r="C27" i="3"/>
  <c r="K56" i="3"/>
  <c r="F6" i="5"/>
  <c r="E8" i="3"/>
  <c r="F9" i="3"/>
  <c r="F26" i="4"/>
  <c r="E41" i="3"/>
  <c r="F43" i="4"/>
  <c r="E38" i="3"/>
  <c r="J6" i="3"/>
  <c r="G30" i="3"/>
  <c r="M59" i="3"/>
  <c r="J21" i="3"/>
  <c r="D21" i="3"/>
  <c r="D50" i="3"/>
  <c r="J20" i="3"/>
  <c r="J23" i="3"/>
  <c r="J27" i="3"/>
  <c r="K20" i="3"/>
  <c r="M60" i="3"/>
  <c r="M39" i="3"/>
  <c r="O42" i="3"/>
  <c r="M51" i="3"/>
  <c r="M30" i="3"/>
  <c r="O35" i="3"/>
  <c r="D39" i="3"/>
  <c r="G36" i="3"/>
  <c r="D20" i="3"/>
  <c r="E12" i="3"/>
  <c r="M15" i="3"/>
  <c r="J57" i="3"/>
  <c r="G53" i="3"/>
  <c r="H45" i="3"/>
  <c r="B60" i="3"/>
  <c r="O40" i="4"/>
  <c r="K36" i="3"/>
  <c r="D27" i="3"/>
  <c r="M8" i="3"/>
  <c r="N9" i="3"/>
  <c r="D6" i="3"/>
  <c r="D36" i="3"/>
  <c r="K57" i="3"/>
  <c r="B15" i="3"/>
  <c r="D11" i="3"/>
  <c r="P34" i="5"/>
  <c r="P20" i="5"/>
  <c r="D41" i="3"/>
  <c r="P33" i="4"/>
  <c r="P5" i="4"/>
  <c r="H8" i="3"/>
  <c r="J8" i="3"/>
  <c r="K8" i="3"/>
  <c r="Q8" i="3"/>
  <c r="H9" i="3"/>
  <c r="J9" i="3"/>
  <c r="K9" i="3"/>
  <c r="L9" i="3"/>
  <c r="Q9" i="3"/>
  <c r="Q14" i="3"/>
  <c r="Q15" i="3"/>
  <c r="R15" i="3"/>
  <c r="Q17" i="3"/>
  <c r="Q18" i="3"/>
  <c r="Q47" i="3"/>
  <c r="Q48" i="3"/>
  <c r="H53" i="3"/>
  <c r="I54" i="3"/>
  <c r="J53" i="3"/>
  <c r="K53" i="3"/>
  <c r="H54" i="3"/>
  <c r="J54" i="3"/>
  <c r="K54" i="3"/>
  <c r="Q56" i="3"/>
  <c r="Q57" i="3"/>
  <c r="R57" i="3"/>
  <c r="H59" i="3"/>
  <c r="J59" i="3"/>
  <c r="K59" i="3"/>
  <c r="L60" i="3"/>
  <c r="H60" i="3"/>
  <c r="J60" i="3"/>
  <c r="K60" i="3"/>
  <c r="P5" i="6"/>
  <c r="P21" i="6"/>
  <c r="P39" i="6"/>
  <c r="P5" i="5"/>
  <c r="D51" i="4"/>
  <c r="H51" i="4"/>
  <c r="L51" i="4"/>
  <c r="P51" i="4"/>
  <c r="G57" i="3"/>
  <c r="G12" i="3"/>
  <c r="D48" i="3"/>
  <c r="K18" i="3"/>
  <c r="L18" i="3"/>
  <c r="J50" i="3"/>
  <c r="W40" i="5"/>
  <c r="D33" i="3"/>
  <c r="D54" i="3"/>
  <c r="W25" i="6"/>
  <c r="D56" i="3"/>
  <c r="K26" i="3"/>
  <c r="D14" i="3"/>
  <c r="W7" i="6"/>
  <c r="O26" i="3"/>
  <c r="M21" i="3"/>
  <c r="D57" i="3"/>
  <c r="W40" i="4"/>
  <c r="Q36" i="3"/>
  <c r="D15" i="3"/>
  <c r="D8" i="3"/>
  <c r="E48" i="3"/>
  <c r="B45" i="3"/>
  <c r="O44" i="3"/>
  <c r="E44" i="3"/>
  <c r="W6" i="4"/>
  <c r="Q12" i="3"/>
  <c r="G48" i="3"/>
  <c r="M47" i="3"/>
  <c r="N48" i="3"/>
  <c r="G54" i="3"/>
  <c r="O57" i="3"/>
  <c r="U19" i="5"/>
  <c r="G36" i="6"/>
  <c r="F21" i="6"/>
  <c r="D39" i="6"/>
  <c r="D32" i="3"/>
  <c r="J32" i="3"/>
  <c r="W31" i="5"/>
  <c r="Q27" i="3"/>
  <c r="M36" i="3"/>
  <c r="O5" i="3"/>
  <c r="O62" i="3"/>
  <c r="E27" i="3"/>
  <c r="O19" i="5"/>
  <c r="N5" i="5"/>
  <c r="E14" i="3"/>
  <c r="K14" i="3"/>
  <c r="L15" i="3"/>
  <c r="M11" i="3"/>
  <c r="M48" i="3"/>
  <c r="D24" i="3"/>
  <c r="J24" i="3"/>
  <c r="V17" i="6"/>
  <c r="D23" i="3"/>
  <c r="D34" i="5"/>
  <c r="J47" i="3"/>
  <c r="X41" i="5"/>
  <c r="X35" i="5"/>
  <c r="R33" i="5"/>
  <c r="G47" i="3"/>
  <c r="E59" i="3"/>
  <c r="J11" i="3"/>
  <c r="J14" i="3"/>
  <c r="V32" i="5"/>
  <c r="Q44" i="3"/>
  <c r="F36" i="5"/>
  <c r="F41" i="5"/>
  <c r="E23" i="3"/>
  <c r="V31" i="6"/>
  <c r="G23" i="3"/>
  <c r="O14" i="3"/>
  <c r="V14" i="6"/>
  <c r="F21" i="5"/>
  <c r="E5" i="3"/>
  <c r="J44" i="3"/>
  <c r="D44" i="3"/>
  <c r="J35" i="3"/>
  <c r="D12" i="3"/>
  <c r="D9" i="3"/>
  <c r="E54" i="3"/>
  <c r="G60" i="3"/>
  <c r="G18" i="3"/>
  <c r="J48" i="3"/>
  <c r="J39" i="3"/>
  <c r="H57" i="3"/>
  <c r="H6" i="3"/>
  <c r="K15" i="3"/>
  <c r="M6" i="3"/>
  <c r="S33" i="5"/>
  <c r="Y48" i="4"/>
  <c r="Y41" i="5"/>
  <c r="Y42" i="5"/>
  <c r="W36" i="5"/>
  <c r="W41" i="5"/>
  <c r="O20" i="6"/>
  <c r="O33" i="3"/>
  <c r="S32" i="4"/>
  <c r="B12" i="3"/>
  <c r="D60" i="3"/>
  <c r="E18" i="3"/>
  <c r="E45" i="3"/>
  <c r="G24" i="3"/>
  <c r="H34" i="5"/>
  <c r="J15" i="3"/>
  <c r="J18" i="3"/>
  <c r="O26" i="4"/>
  <c r="K42" i="3"/>
  <c r="O21" i="5"/>
  <c r="O33" i="5"/>
  <c r="K6" i="3"/>
  <c r="O30" i="3"/>
  <c r="W13" i="4"/>
  <c r="Y32" i="4"/>
  <c r="Y19" i="5"/>
  <c r="AA19" i="5"/>
  <c r="O36" i="6"/>
  <c r="M33" i="3"/>
  <c r="R39" i="6"/>
  <c r="W23" i="6"/>
  <c r="W9" i="6"/>
  <c r="O37" i="6"/>
  <c r="G8" i="3"/>
  <c r="G56" i="3"/>
  <c r="V26" i="6"/>
  <c r="E21" i="3"/>
  <c r="O41" i="5"/>
  <c r="O35" i="5"/>
  <c r="O17" i="3"/>
  <c r="T33" i="5"/>
  <c r="K44" i="3"/>
  <c r="L45" i="3"/>
  <c r="R32" i="4"/>
  <c r="T48" i="4"/>
  <c r="V9" i="6"/>
  <c r="AA36" i="6"/>
  <c r="AA37" i="6"/>
  <c r="W32" i="6"/>
  <c r="B20" i="6"/>
  <c r="B5" i="6"/>
  <c r="V14" i="4"/>
  <c r="X32" i="4"/>
  <c r="B11" i="3"/>
  <c r="K12" i="3"/>
  <c r="E30" i="3"/>
  <c r="AA32" i="4"/>
  <c r="W15" i="4"/>
  <c r="V18" i="5"/>
  <c r="Q59" i="3"/>
  <c r="U32" i="4"/>
  <c r="T5" i="4"/>
  <c r="K33" i="5"/>
  <c r="X20" i="6"/>
  <c r="B26" i="4"/>
  <c r="B41" i="3"/>
  <c r="M38" i="3"/>
  <c r="R48" i="4"/>
  <c r="K27" i="3"/>
  <c r="L27" i="3"/>
  <c r="V6" i="4"/>
  <c r="Q11" i="3"/>
  <c r="X48" i="4"/>
  <c r="V32" i="6"/>
  <c r="W17" i="6"/>
  <c r="V31" i="5"/>
  <c r="Q26" i="3"/>
  <c r="Z41" i="5"/>
  <c r="Z35" i="5"/>
  <c r="V36" i="5"/>
  <c r="O23" i="3"/>
  <c r="T34" i="5"/>
  <c r="F20" i="6"/>
  <c r="L39" i="6"/>
  <c r="J33" i="3"/>
  <c r="U33" i="5"/>
  <c r="U42" i="5"/>
  <c r="O27" i="3"/>
  <c r="P27" i="3"/>
  <c r="B34" i="4"/>
  <c r="B20" i="3"/>
  <c r="E9" i="3"/>
  <c r="H15" i="3"/>
  <c r="E60" i="3"/>
  <c r="G21" i="5"/>
  <c r="G33" i="5"/>
  <c r="K24" i="3"/>
  <c r="E53" i="3"/>
  <c r="F54" i="3"/>
  <c r="O21" i="3"/>
  <c r="U48" i="4"/>
  <c r="T33" i="4"/>
  <c r="U49" i="4"/>
  <c r="AA48" i="4"/>
  <c r="W34" i="4"/>
  <c r="W48" i="4"/>
  <c r="Z48" i="4"/>
  <c r="V43" i="4"/>
  <c r="Q38" i="3"/>
  <c r="AA33" i="5"/>
  <c r="O32" i="3"/>
  <c r="T39" i="6"/>
  <c r="E11" i="3"/>
  <c r="F12" i="3"/>
  <c r="H12" i="3"/>
  <c r="I12" i="3"/>
  <c r="T19" i="5"/>
  <c r="T5" i="5"/>
  <c r="O53" i="3"/>
  <c r="G59" i="3"/>
  <c r="J36" i="3"/>
  <c r="N41" i="5"/>
  <c r="K23" i="3"/>
  <c r="L24" i="3"/>
  <c r="H17" i="3"/>
  <c r="E26" i="3"/>
  <c r="G20" i="6"/>
  <c r="V29" i="6"/>
  <c r="N7" i="4"/>
  <c r="K29" i="3"/>
  <c r="G15" i="3"/>
  <c r="G17" i="3"/>
  <c r="T32" i="4"/>
  <c r="V40" i="4"/>
  <c r="Q35" i="3"/>
  <c r="W24" i="6"/>
  <c r="V21" i="5"/>
  <c r="V40" i="5"/>
  <c r="B7" i="4"/>
  <c r="B29" i="3"/>
  <c r="T20" i="5"/>
  <c r="T42" i="5"/>
  <c r="T43" i="5"/>
  <c r="T49" i="4"/>
  <c r="T51" i="4"/>
  <c r="V22" i="6"/>
  <c r="X36" i="6"/>
  <c r="X37" i="6"/>
  <c r="B21" i="3"/>
  <c r="K48" i="4"/>
  <c r="H39" i="6"/>
  <c r="G32" i="3"/>
  <c r="J56" i="3"/>
  <c r="E39" i="3"/>
  <c r="G19" i="5"/>
  <c r="E6" i="3"/>
  <c r="V12" i="5"/>
  <c r="Q53" i="3"/>
  <c r="X19" i="5"/>
  <c r="Y20" i="6"/>
  <c r="W12" i="6"/>
  <c r="V26" i="4"/>
  <c r="Q41" i="3"/>
  <c r="W26" i="4"/>
  <c r="Q42" i="3"/>
  <c r="W32" i="5"/>
  <c r="Q45" i="3"/>
  <c r="G9" i="3"/>
  <c r="G44" i="3"/>
  <c r="Y36" i="6"/>
  <c r="Y37" i="6"/>
  <c r="F34" i="4"/>
  <c r="E20" i="3"/>
  <c r="F21" i="3"/>
  <c r="B36" i="3"/>
  <c r="B42" i="3"/>
  <c r="C20" i="6"/>
  <c r="F36" i="6"/>
  <c r="D20" i="5"/>
  <c r="C37" i="6"/>
  <c r="B33" i="3"/>
  <c r="B63" i="3"/>
  <c r="J37" i="6"/>
  <c r="H32" i="3"/>
  <c r="J5" i="6"/>
  <c r="M23" i="3"/>
  <c r="N24" i="3"/>
  <c r="R20" i="5"/>
  <c r="I27" i="3"/>
  <c r="I18" i="3"/>
  <c r="J19" i="5"/>
  <c r="J5" i="5"/>
  <c r="C54" i="3"/>
  <c r="N21" i="3"/>
  <c r="J21" i="6"/>
  <c r="M24" i="3"/>
  <c r="R34" i="5"/>
  <c r="N45" i="3"/>
  <c r="N60" i="3"/>
  <c r="J33" i="5"/>
  <c r="J20" i="5"/>
  <c r="C45" i="3"/>
  <c r="B19" i="5"/>
  <c r="W7" i="4"/>
  <c r="W32" i="4"/>
  <c r="Q30" i="3"/>
  <c r="N42" i="3"/>
  <c r="N30" i="3"/>
  <c r="O48" i="4"/>
  <c r="N48" i="4"/>
  <c r="O32" i="4"/>
  <c r="L12" i="3"/>
  <c r="G48" i="4"/>
  <c r="C35" i="5"/>
  <c r="B24" i="3"/>
  <c r="P63" i="3"/>
  <c r="L57" i="3"/>
  <c r="I57" i="3"/>
  <c r="Y49" i="4"/>
  <c r="F45" i="3"/>
  <c r="N6" i="3"/>
  <c r="N57" i="3"/>
  <c r="P24" i="3"/>
  <c r="P36" i="3"/>
  <c r="C48" i="4"/>
  <c r="N33" i="3"/>
  <c r="P15" i="3"/>
  <c r="P39" i="3"/>
  <c r="R18" i="3"/>
  <c r="F32" i="4"/>
  <c r="F15" i="3"/>
  <c r="F27" i="3"/>
  <c r="P54" i="3"/>
  <c r="L48" i="3"/>
  <c r="N15" i="3"/>
  <c r="N51" i="3"/>
  <c r="P9" i="3"/>
  <c r="P21" i="3"/>
  <c r="P33" i="3"/>
  <c r="P45" i="3"/>
  <c r="P57" i="3"/>
  <c r="R48" i="3"/>
  <c r="N21" i="6"/>
  <c r="N37" i="6"/>
  <c r="K32" i="3"/>
  <c r="K62" i="3"/>
  <c r="F37" i="6"/>
  <c r="C39" i="3"/>
  <c r="C36" i="3"/>
  <c r="B37" i="6"/>
  <c r="B32" i="3"/>
  <c r="C33" i="3"/>
  <c r="Z42" i="5"/>
  <c r="V41" i="5"/>
  <c r="V35" i="5"/>
  <c r="V33" i="5"/>
  <c r="Q5" i="3"/>
  <c r="R6" i="3"/>
  <c r="N27" i="3"/>
  <c r="N35" i="5"/>
  <c r="N34" i="5"/>
  <c r="N33" i="5"/>
  <c r="N20" i="5"/>
  <c r="F19" i="5"/>
  <c r="F5" i="5"/>
  <c r="B5" i="3"/>
  <c r="C9" i="3"/>
  <c r="Z49" i="4"/>
  <c r="Z51" i="4"/>
  <c r="X42" i="5"/>
  <c r="X43" i="5"/>
  <c r="V7" i="4"/>
  <c r="Q29" i="3"/>
  <c r="R30" i="3"/>
  <c r="X49" i="4"/>
  <c r="N36" i="3"/>
  <c r="R33" i="4"/>
  <c r="R5" i="4"/>
  <c r="F48" i="3"/>
  <c r="B32" i="4"/>
  <c r="V36" i="6"/>
  <c r="W36" i="6"/>
  <c r="Z39" i="6"/>
  <c r="V20" i="6"/>
  <c r="W20" i="6"/>
  <c r="X39" i="6"/>
  <c r="W37" i="6"/>
  <c r="N5" i="6"/>
  <c r="K33" i="3"/>
  <c r="J39" i="6"/>
  <c r="H33" i="3"/>
  <c r="I33" i="3"/>
  <c r="Q23" i="3"/>
  <c r="W35" i="5"/>
  <c r="Q24" i="3"/>
  <c r="V34" i="5"/>
  <c r="Y35" i="5"/>
  <c r="AA42" i="5"/>
  <c r="R27" i="3"/>
  <c r="R45" i="3"/>
  <c r="W33" i="5"/>
  <c r="V19" i="5"/>
  <c r="W19" i="5"/>
  <c r="R60" i="3"/>
  <c r="Q54" i="3"/>
  <c r="R54" i="3"/>
  <c r="M53" i="3"/>
  <c r="M62" i="3"/>
  <c r="S19" i="5"/>
  <c r="R5" i="5"/>
  <c r="R42" i="5"/>
  <c r="M63" i="3"/>
  <c r="L6" i="3"/>
  <c r="L54" i="3"/>
  <c r="J35" i="5"/>
  <c r="I45" i="3"/>
  <c r="I60" i="3"/>
  <c r="I9" i="3"/>
  <c r="F35" i="5"/>
  <c r="G35" i="5"/>
  <c r="E24" i="3"/>
  <c r="F24" i="3"/>
  <c r="F34" i="5"/>
  <c r="F33" i="5"/>
  <c r="F20" i="5"/>
  <c r="F6" i="3"/>
  <c r="F57" i="3"/>
  <c r="F60" i="3"/>
  <c r="B35" i="5"/>
  <c r="B23" i="3"/>
  <c r="C24" i="3"/>
  <c r="B34" i="5"/>
  <c r="C18" i="3"/>
  <c r="C33" i="5"/>
  <c r="B20" i="5"/>
  <c r="C57" i="3"/>
  <c r="C19" i="5"/>
  <c r="B5" i="5"/>
  <c r="AA49" i="4"/>
  <c r="R39" i="3"/>
  <c r="R36" i="3"/>
  <c r="V48" i="4"/>
  <c r="V33" i="4"/>
  <c r="Q21" i="3"/>
  <c r="R21" i="3"/>
  <c r="R42" i="3"/>
  <c r="R51" i="3"/>
  <c r="X51" i="4"/>
  <c r="W49" i="4"/>
  <c r="W42" i="5"/>
  <c r="R12" i="3"/>
  <c r="N39" i="3"/>
  <c r="R49" i="4"/>
  <c r="S49" i="4"/>
  <c r="N12" i="3"/>
  <c r="N33" i="4"/>
  <c r="L36" i="3"/>
  <c r="L21" i="3"/>
  <c r="O49" i="4"/>
  <c r="N32" i="4"/>
  <c r="L42" i="3"/>
  <c r="L51" i="3"/>
  <c r="L30" i="3"/>
  <c r="O42" i="5"/>
  <c r="I39" i="3"/>
  <c r="I36" i="3"/>
  <c r="J48" i="4"/>
  <c r="J33" i="4"/>
  <c r="I21" i="3"/>
  <c r="K32" i="4"/>
  <c r="K49" i="4"/>
  <c r="J51" i="4"/>
  <c r="J32" i="4"/>
  <c r="I51" i="3"/>
  <c r="H29" i="3"/>
  <c r="H62" i="3"/>
  <c r="I48" i="3"/>
  <c r="H30" i="3"/>
  <c r="F48" i="4"/>
  <c r="F49" i="4"/>
  <c r="F39" i="3"/>
  <c r="F36" i="3"/>
  <c r="F42" i="3"/>
  <c r="G32" i="4"/>
  <c r="F5" i="4"/>
  <c r="F51" i="3"/>
  <c r="B48" i="4"/>
  <c r="B33" i="4"/>
  <c r="C21" i="3"/>
  <c r="C42" i="3"/>
  <c r="C51" i="3"/>
  <c r="C30" i="3"/>
  <c r="C12" i="3"/>
  <c r="V37" i="6"/>
  <c r="Q32" i="3"/>
  <c r="Q62" i="3"/>
  <c r="N39" i="6"/>
  <c r="L33" i="3"/>
  <c r="B39" i="6"/>
  <c r="Z43" i="5"/>
  <c r="V20" i="5"/>
  <c r="N54" i="3"/>
  <c r="N42" i="5"/>
  <c r="N43" i="5"/>
  <c r="B62" i="3"/>
  <c r="C63" i="3"/>
  <c r="C6" i="3"/>
  <c r="V32" i="4"/>
  <c r="V5" i="4"/>
  <c r="N5" i="4"/>
  <c r="N49" i="4"/>
  <c r="N51" i="4"/>
  <c r="B42" i="5"/>
  <c r="B49" i="4"/>
  <c r="B5" i="4"/>
  <c r="V21" i="6"/>
  <c r="V5" i="6"/>
  <c r="Q33" i="3"/>
  <c r="K63" i="3"/>
  <c r="L63" i="3"/>
  <c r="R24" i="3"/>
  <c r="V5" i="5"/>
  <c r="S42" i="5"/>
  <c r="R43" i="5"/>
  <c r="N63" i="3"/>
  <c r="Q63" i="3"/>
  <c r="R51" i="4"/>
  <c r="J42" i="5"/>
  <c r="J49" i="4"/>
  <c r="I30" i="3"/>
  <c r="F33" i="4"/>
  <c r="G42" i="5"/>
  <c r="G49" i="4"/>
  <c r="F51" i="4"/>
  <c r="C42" i="5"/>
  <c r="C49" i="4"/>
  <c r="V39" i="6"/>
  <c r="R33" i="3"/>
  <c r="R63" i="3"/>
  <c r="V42" i="5"/>
  <c r="V43" i="5"/>
  <c r="V49" i="4"/>
  <c r="V51" i="4"/>
  <c r="B43" i="5"/>
  <c r="B51" i="4"/>
  <c r="J5" i="4"/>
  <c r="K35" i="5"/>
  <c r="J34" i="5"/>
  <c r="K42" i="5"/>
  <c r="J43" i="5"/>
  <c r="H24" i="3"/>
  <c r="G37" i="6"/>
  <c r="E33" i="3"/>
  <c r="E63" i="3"/>
  <c r="F5" i="6"/>
  <c r="F39" i="6"/>
  <c r="E62" i="3"/>
  <c r="F63" i="3"/>
  <c r="F18" i="3"/>
  <c r="F42" i="5"/>
  <c r="F43" i="5"/>
  <c r="H63" i="3"/>
  <c r="I63" i="3"/>
  <c r="I24" i="3"/>
  <c r="F33" i="3"/>
</calcChain>
</file>

<file path=xl/sharedStrings.xml><?xml version="1.0" encoding="utf-8"?>
<sst xmlns="http://schemas.openxmlformats.org/spreadsheetml/2006/main" count="288" uniqueCount="144">
  <si>
    <t>SUMMARY OF VISITOR STATISTICS FOR THE TWELVE MONTHS ENDED MARCH 2024 FOR PARKS (EXCL. KNP)</t>
  </si>
  <si>
    <t>ACCOMMODATION (EXCL CAMPING)</t>
  </si>
  <si>
    <t>CAMPING</t>
  </si>
  <si>
    <t>CAMPING - OCCUPANCY</t>
  </si>
  <si>
    <t xml:space="preserve"> GUESTS TO PARK/ CLUSTER</t>
  </si>
  <si>
    <t>WILD CARD FREE GUESTS</t>
  </si>
  <si>
    <t>TOTAL ACTIVITIES</t>
  </si>
  <si>
    <t>GAME DRIVE SEATS SOLD</t>
  </si>
  <si>
    <t>PERSONS ON WILDERNESS TRAILS</t>
  </si>
  <si>
    <t>UNIT NIGHTS SOLD</t>
  </si>
  <si>
    <t>Previous year</t>
  </si>
  <si>
    <t>UNIT OCC</t>
  </si>
  <si>
    <t>BED NIGHTS SOLD</t>
  </si>
  <si>
    <t>BED OCC</t>
  </si>
  <si>
    <t>SITE NIGHTS SOLD</t>
  </si>
  <si>
    <t>CAMP SITE OCC</t>
  </si>
  <si>
    <t>PERSON NIGHTS SOLD</t>
  </si>
  <si>
    <t xml:space="preserve">ARID </t>
  </si>
  <si>
    <t>AUGRABIES</t>
  </si>
  <si>
    <t>KGALAGADI</t>
  </si>
  <si>
    <t>Bitterpan</t>
  </si>
  <si>
    <t>Gharaghab</t>
  </si>
  <si>
    <t>Grootkolk</t>
  </si>
  <si>
    <t>Kalahari Tent Camp</t>
  </si>
  <si>
    <t>Kieliekrankie</t>
  </si>
  <si>
    <t>Mata Mata</t>
  </si>
  <si>
    <t>Nossob</t>
  </si>
  <si>
    <t>Twee Rivieren</t>
  </si>
  <si>
    <t>Urikaruus</t>
  </si>
  <si>
    <t>NAMAQUA</t>
  </si>
  <si>
    <t>RICHTERSVELD</t>
  </si>
  <si>
    <t>De Hoop</t>
  </si>
  <si>
    <t>Ganakouriep</t>
  </si>
  <si>
    <t>Kokerboomkloof</t>
  </si>
  <si>
    <t>Potjiespram</t>
  </si>
  <si>
    <t>Richtersberg</t>
  </si>
  <si>
    <t>Sendelingsdrif</t>
  </si>
  <si>
    <t>Tatasberg</t>
  </si>
  <si>
    <t>MOKALA</t>
  </si>
  <si>
    <t>Haak en Steek</t>
  </si>
  <si>
    <t>Lilydale Lodge</t>
  </si>
  <si>
    <t>Mofele Lodge</t>
  </si>
  <si>
    <t>Motswedi</t>
  </si>
  <si>
    <t>Mosu Lodge</t>
  </si>
  <si>
    <t>CLUSTER TOTAL</t>
  </si>
  <si>
    <t xml:space="preserve">NORTHERN </t>
  </si>
  <si>
    <t xml:space="preserve">GOLDEN GATE </t>
  </si>
  <si>
    <t>Basotho Cultural Village</t>
  </si>
  <si>
    <t xml:space="preserve">     Golden Gate Hotel</t>
  </si>
  <si>
    <t xml:space="preserve">     Glen Reenen</t>
  </si>
  <si>
    <t xml:space="preserve">     Highlands Retreat</t>
  </si>
  <si>
    <t>Noord-Brabant</t>
  </si>
  <si>
    <t>MARAKELE</t>
  </si>
  <si>
    <t>Bontle</t>
  </si>
  <si>
    <t>Tlopi</t>
  </si>
  <si>
    <t>MAPUNGUBWE</t>
  </si>
  <si>
    <t>Leokwe</t>
  </si>
  <si>
    <t>Limpopo Forest Tented</t>
  </si>
  <si>
    <t>Tshugulu</t>
  </si>
  <si>
    <t>Vhembe</t>
  </si>
  <si>
    <t xml:space="preserve">TOTAL </t>
  </si>
  <si>
    <t>DIFFERENCE</t>
  </si>
  <si>
    <t xml:space="preserve">CAPE </t>
  </si>
  <si>
    <t>AGULHAS</t>
  </si>
  <si>
    <t>Agulhas Main</t>
  </si>
  <si>
    <t>Bergplaas</t>
  </si>
  <si>
    <t>Rhenosterkop</t>
  </si>
  <si>
    <t>Rietfontein</t>
  </si>
  <si>
    <t>BONTEBOK</t>
  </si>
  <si>
    <t>TABLE MOUNTAIN</t>
  </si>
  <si>
    <t>Table Mountain NP</t>
  </si>
  <si>
    <t>Table Mountain Cableway</t>
  </si>
  <si>
    <t>TANKWA KAROO</t>
  </si>
  <si>
    <t>Elandsberg</t>
  </si>
  <si>
    <t>Tankwa</t>
  </si>
  <si>
    <t>.</t>
  </si>
  <si>
    <t>WEST COAST</t>
  </si>
  <si>
    <t xml:space="preserve">FRONTIER </t>
  </si>
  <si>
    <t>ADDO</t>
  </si>
  <si>
    <t xml:space="preserve">     Addo</t>
  </si>
  <si>
    <t>Alexandria</t>
  </si>
  <si>
    <t>Darlington</t>
  </si>
  <si>
    <t xml:space="preserve">     Mathyolweni</t>
  </si>
  <si>
    <t>Mvubu</t>
  </si>
  <si>
    <t xml:space="preserve">     Narina</t>
  </si>
  <si>
    <t>Nyathi</t>
  </si>
  <si>
    <t xml:space="preserve">    Spekboom</t>
  </si>
  <si>
    <t>CAMDEBOO</t>
  </si>
  <si>
    <t>KAROO</t>
  </si>
  <si>
    <t>MOUNTAIN ZEBRA</t>
  </si>
  <si>
    <t>GARDEN ROUTE</t>
  </si>
  <si>
    <t>Tsitsikamma Section</t>
  </si>
  <si>
    <t>Natures Valley</t>
  </si>
  <si>
    <t>Storms River Mouth</t>
  </si>
  <si>
    <t>Knysna Section</t>
  </si>
  <si>
    <t>Wilderness Section</t>
  </si>
  <si>
    <t>TOTAL PARKS</t>
  </si>
  <si>
    <t>SUMMARY OF VISITOR STATISTICS FOR THE TWELVE MONTHS ENDED MARCH 2024 FOR THE KRUGER NATIONAL PARK</t>
  </si>
  <si>
    <t>TOTAL  GUEST ENTRIES INTO PARK</t>
  </si>
  <si>
    <t>BED OCCUPANCY</t>
  </si>
  <si>
    <t>KNP NXANATSENI</t>
  </si>
  <si>
    <t>BALULE</t>
  </si>
  <si>
    <t>BATELEUR</t>
  </si>
  <si>
    <t>BOULDERS</t>
  </si>
  <si>
    <t>LETABA</t>
  </si>
  <si>
    <t>MOPANI</t>
  </si>
  <si>
    <t>OLIFANTS</t>
  </si>
  <si>
    <t>PHALABORWA</t>
  </si>
  <si>
    <t>PAFURI BORDER</t>
  </si>
  <si>
    <t>PUNDA MARIA</t>
  </si>
  <si>
    <t>SABLE DAM</t>
  </si>
  <si>
    <t>SHIMUWINI</t>
  </si>
  <si>
    <t>SHINGWEDZI</t>
  </si>
  <si>
    <t>SIRHENI</t>
  </si>
  <si>
    <t>TSENDZE</t>
  </si>
  <si>
    <t>REGIONAL TOTAL</t>
  </si>
  <si>
    <t>KNP MARULA</t>
  </si>
  <si>
    <t>BERG-EN-DAL</t>
  </si>
  <si>
    <t>BIYAMITI</t>
  </si>
  <si>
    <t>CROCODILE BRIDGE</t>
  </si>
  <si>
    <t>LOWER SABIE</t>
  </si>
  <si>
    <t>MALELANE</t>
  </si>
  <si>
    <t>MARULA</t>
  </si>
  <si>
    <t>ORPEN</t>
  </si>
  <si>
    <t>PRETORIUSKOP</t>
  </si>
  <si>
    <t>ROODEWAL</t>
  </si>
  <si>
    <t>SATARA</t>
  </si>
  <si>
    <t>SKUKUZA REST CAMP</t>
  </si>
  <si>
    <t>SKUKUZA SAFARI LODGE</t>
  </si>
  <si>
    <t>TALAMATI</t>
  </si>
  <si>
    <t>TAMBOTI</t>
  </si>
  <si>
    <t>SUMMARY OF VISITOR STATISTICS FOR THE TWELVE MONTHS ENDED MARCH 2024 FOR THE SOUTH AFRICAN NATIONAL PARKS</t>
  </si>
  <si>
    <t xml:space="preserve">CAMPING </t>
  </si>
  <si>
    <t xml:space="preserve"> GUESTS TO PARK</t>
  </si>
  <si>
    <t>% CHANGE</t>
  </si>
  <si>
    <t>PARK</t>
  </si>
  <si>
    <t>UNIT OCCUPANCY</t>
  </si>
  <si>
    <t>2022-2023</t>
  </si>
  <si>
    <t>2021-2022</t>
  </si>
  <si>
    <t>2020-2021</t>
  </si>
  <si>
    <t>KRUGER</t>
  </si>
  <si>
    <t>TOTAL 2023/24</t>
  </si>
  <si>
    <t>TOTAL 2022/23</t>
  </si>
  <si>
    <t>TOTAL 2021/22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</si>
</sst>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.00%;[Red]\-0.00%"/>
    <numFmt numFmtId="166" formatCode="0.0%;[Red]\-0.0%"/>
  </numFmts>
  <fonts count="62">
    <font>
      <sz val="10"/>
      <name val="Arial"/>
    </font>
    <font>
      <sz val="10"/>
      <name val="Arial"/>
    </font>
    <font>
      <sz val="10"/>
      <name val="Arial Narrow"/>
      <family val="2"/>
    </font>
    <font>
      <b/>
      <u/>
      <sz val="16"/>
      <name val="Arial Narrow"/>
      <family val="2"/>
    </font>
    <font>
      <b/>
      <sz val="14"/>
      <name val="Comic Sans MS"/>
      <family val="4"/>
    </font>
    <font>
      <sz val="14"/>
      <name val="Comic Sans MS"/>
      <family val="4"/>
    </font>
    <font>
      <b/>
      <sz val="16"/>
      <name val="Comic Sans MS"/>
      <family val="4"/>
    </font>
    <font>
      <b/>
      <sz val="14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4"/>
      <name val="Arial Narrow"/>
      <family val="2"/>
    </font>
    <font>
      <b/>
      <sz val="18"/>
      <name val="Arial Narrow"/>
      <family val="2"/>
    </font>
    <font>
      <sz val="16"/>
      <name val="Arial Narrow"/>
      <family val="2"/>
    </font>
    <font>
      <sz val="16"/>
      <name val="Arial"/>
      <family val="2"/>
    </font>
    <font>
      <sz val="18"/>
      <name val="Comic Sans MS"/>
      <family val="4"/>
    </font>
    <font>
      <i/>
      <sz val="14"/>
      <name val="Arial Narrow"/>
      <family val="2"/>
    </font>
    <font>
      <i/>
      <sz val="10"/>
      <name val="Arial Narrow"/>
      <family val="2"/>
    </font>
    <font>
      <sz val="10"/>
      <name val="Comic Sans MS"/>
      <family val="4"/>
    </font>
    <font>
      <b/>
      <u/>
      <sz val="15"/>
      <name val="Arial Narrow"/>
      <family val="2"/>
    </font>
    <font>
      <i/>
      <sz val="10"/>
      <name val="Palatino Linotype"/>
      <family val="1"/>
    </font>
    <font>
      <i/>
      <sz val="14"/>
      <name val="Arial Unicode MS"/>
      <family val="2"/>
    </font>
    <font>
      <b/>
      <i/>
      <sz val="14"/>
      <name val="Arial Unicode MS"/>
      <family val="2"/>
    </font>
    <font>
      <i/>
      <sz val="12"/>
      <name val="Arial Unicode MS"/>
      <family val="2"/>
    </font>
    <font>
      <b/>
      <sz val="14"/>
      <color indexed="10"/>
      <name val="Comic Sans MS"/>
      <family val="4"/>
    </font>
    <font>
      <sz val="10"/>
      <color indexed="10"/>
      <name val="Arial"/>
      <family val="2"/>
    </font>
    <font>
      <b/>
      <sz val="12"/>
      <name val="Arial Narrow"/>
      <family val="2"/>
    </font>
    <font>
      <b/>
      <sz val="12"/>
      <name val="Arial"/>
      <family val="2"/>
    </font>
    <font>
      <i/>
      <sz val="14"/>
      <name val="Comic Sans MS"/>
      <family val="4"/>
    </font>
    <font>
      <b/>
      <sz val="18"/>
      <name val="Comic Sans MS"/>
      <family val="4"/>
    </font>
    <font>
      <b/>
      <sz val="18"/>
      <name val="Arial"/>
      <family val="2"/>
    </font>
    <font>
      <sz val="18"/>
      <name val="Arial"/>
      <family val="2"/>
    </font>
    <font>
      <b/>
      <i/>
      <sz val="18"/>
      <name val="Comic Sans MS"/>
      <family val="4"/>
    </font>
    <font>
      <b/>
      <i/>
      <sz val="18"/>
      <color indexed="8"/>
      <name val="Comic Sans MS"/>
      <family val="4"/>
    </font>
    <font>
      <sz val="18"/>
      <color indexed="8"/>
      <name val="Arial"/>
      <family val="2"/>
    </font>
    <font>
      <b/>
      <i/>
      <sz val="16"/>
      <color indexed="8"/>
      <name val="Comic Sans MS"/>
      <family val="4"/>
    </font>
    <font>
      <b/>
      <sz val="16"/>
      <color indexed="8"/>
      <name val="Comic Sans MS"/>
      <family val="4"/>
    </font>
    <font>
      <b/>
      <sz val="14"/>
      <color indexed="8"/>
      <name val="Comic Sans MS"/>
      <family val="4"/>
    </font>
    <font>
      <sz val="10"/>
      <color indexed="8"/>
      <name val="Arial"/>
      <family val="2"/>
    </font>
    <font>
      <b/>
      <i/>
      <sz val="12"/>
      <color indexed="8"/>
      <name val="Comic Sans MS"/>
      <family val="4"/>
    </font>
    <font>
      <b/>
      <u/>
      <sz val="20"/>
      <name val="Arial Narrow"/>
      <family val="2"/>
    </font>
    <font>
      <i/>
      <sz val="10"/>
      <name val="Arial"/>
      <family val="2"/>
    </font>
    <font>
      <sz val="10"/>
      <name val="Arial"/>
      <family val="2"/>
    </font>
    <font>
      <b/>
      <i/>
      <u/>
      <sz val="16"/>
      <name val="Arial Narrow"/>
      <family val="2"/>
    </font>
    <font>
      <b/>
      <i/>
      <sz val="16"/>
      <name val="Arial"/>
      <family val="2"/>
    </font>
    <font>
      <b/>
      <i/>
      <sz val="18"/>
      <name val="Arial"/>
      <family val="2"/>
    </font>
    <font>
      <i/>
      <sz val="18"/>
      <name val="Comic Sans MS"/>
      <family val="4"/>
    </font>
    <font>
      <b/>
      <i/>
      <sz val="14"/>
      <name val="Arial"/>
      <family val="2"/>
    </font>
    <font>
      <i/>
      <sz val="10"/>
      <name val="Comic Sans MS"/>
      <family val="4"/>
    </font>
    <font>
      <b/>
      <sz val="10"/>
      <name val="Arial Narrow"/>
      <family val="2"/>
    </font>
    <font>
      <b/>
      <sz val="10"/>
      <name val="Arial"/>
      <family val="2"/>
    </font>
    <font>
      <sz val="8"/>
      <name val="Arial"/>
      <family val="2"/>
    </font>
    <font>
      <b/>
      <i/>
      <u/>
      <sz val="15"/>
      <name val="Arial Narrow"/>
      <family val="2"/>
    </font>
    <font>
      <i/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2"/>
      <name val="Comic Sans MS"/>
      <family val="4"/>
    </font>
    <font>
      <i/>
      <sz val="12"/>
      <name val="Comic Sans MS"/>
      <family val="4"/>
    </font>
    <font>
      <sz val="10"/>
      <name val="Arial"/>
      <family val="2"/>
    </font>
    <font>
      <sz val="12"/>
      <name val="Arial Unicode MS"/>
      <family val="2"/>
    </font>
    <font>
      <sz val="8"/>
      <name val="Arial"/>
      <family val="2"/>
    </font>
    <font>
      <sz val="14"/>
      <color rgb="FF969696"/>
      <name val="Comic Sans MS"/>
      <family val="4"/>
    </font>
    <font>
      <i/>
      <sz val="14"/>
      <color rgb="FF969696"/>
      <name val="Comic Sans MS"/>
      <family val="4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theme="1"/>
        <bgColor indexed="64"/>
      </patternFill>
    </fill>
  </fills>
  <borders count="127">
    <border>
      <left/>
      <right/>
      <top/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ck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/>
      <diagonal/>
    </border>
    <border>
      <left style="hair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thick">
        <color indexed="64"/>
      </right>
      <top/>
      <bottom/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thick">
        <color indexed="64"/>
      </left>
      <right style="medium">
        <color indexed="64"/>
      </right>
      <top/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dashed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dashed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ck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ck">
        <color indexed="64"/>
      </bottom>
      <diagonal/>
    </border>
    <border>
      <left/>
      <right style="hair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 style="thick">
        <color indexed="64"/>
      </top>
      <bottom/>
      <diagonal/>
    </border>
    <border>
      <left style="thick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/>
    <xf numFmtId="0" fontId="4" fillId="0" borderId="2" xfId="0" applyFont="1" applyBorder="1"/>
    <xf numFmtId="0" fontId="2" fillId="0" borderId="3" xfId="0" applyFont="1" applyBorder="1" applyAlignment="1">
      <alignment horizontal="center" vertical="justify"/>
    </xf>
    <xf numFmtId="0" fontId="19" fillId="0" borderId="4" xfId="0" applyFont="1" applyBorder="1" applyAlignment="1">
      <alignment horizontal="center" vertical="justify"/>
    </xf>
    <xf numFmtId="0" fontId="0" fillId="0" borderId="5" xfId="0" applyBorder="1"/>
    <xf numFmtId="0" fontId="19" fillId="0" borderId="6" xfId="0" applyFont="1" applyBorder="1" applyAlignment="1">
      <alignment horizontal="center" vertical="justify"/>
    </xf>
    <xf numFmtId="0" fontId="20" fillId="0" borderId="0" xfId="0" applyFont="1"/>
    <xf numFmtId="0" fontId="22" fillId="0" borderId="0" xfId="0" applyFont="1"/>
    <xf numFmtId="0" fontId="20" fillId="0" borderId="0" xfId="0" applyFont="1" applyAlignment="1">
      <alignment horizontal="center"/>
    </xf>
    <xf numFmtId="0" fontId="6" fillId="0" borderId="2" xfId="0" applyFont="1" applyBorder="1"/>
    <xf numFmtId="0" fontId="13" fillId="0" borderId="0" xfId="0" applyFont="1"/>
    <xf numFmtId="0" fontId="29" fillId="0" borderId="0" xfId="0" applyFont="1" applyAlignment="1">
      <alignment horizontal="right"/>
    </xf>
    <xf numFmtId="0" fontId="30" fillId="0" borderId="7" xfId="0" applyFont="1" applyBorder="1"/>
    <xf numFmtId="0" fontId="30" fillId="0" borderId="0" xfId="0" applyFont="1"/>
    <xf numFmtId="0" fontId="1" fillId="0" borderId="0" xfId="0" applyFont="1"/>
    <xf numFmtId="0" fontId="17" fillId="0" borderId="8" xfId="0" applyFont="1" applyBorder="1"/>
    <xf numFmtId="0" fontId="14" fillId="0" borderId="0" xfId="0" applyFont="1"/>
    <xf numFmtId="0" fontId="14" fillId="0" borderId="9" xfId="0" applyFont="1" applyBorder="1"/>
    <xf numFmtId="164" fontId="14" fillId="0" borderId="0" xfId="0" applyNumberFormat="1" applyFont="1" applyAlignment="1">
      <alignment horizontal="center"/>
    </xf>
    <xf numFmtId="1" fontId="7" fillId="0" borderId="10" xfId="0" applyNumberFormat="1" applyFont="1" applyBorder="1" applyAlignment="1">
      <alignment horizontal="right"/>
    </xf>
    <xf numFmtId="0" fontId="5" fillId="0" borderId="11" xfId="0" applyFont="1" applyBorder="1"/>
    <xf numFmtId="0" fontId="5" fillId="0" borderId="12" xfId="0" applyFont="1" applyBorder="1"/>
    <xf numFmtId="0" fontId="5" fillId="0" borderId="12" xfId="0" applyFont="1" applyBorder="1" applyAlignment="1">
      <alignment horizontal="left"/>
    </xf>
    <xf numFmtId="0" fontId="5" fillId="0" borderId="13" xfId="0" applyFont="1" applyBorder="1"/>
    <xf numFmtId="0" fontId="5" fillId="0" borderId="14" xfId="0" applyFont="1" applyBorder="1"/>
    <xf numFmtId="165" fontId="38" fillId="0" borderId="15" xfId="1" applyNumberFormat="1" applyFont="1" applyFill="1" applyBorder="1" applyAlignment="1">
      <alignment horizontal="center"/>
    </xf>
    <xf numFmtId="165" fontId="37" fillId="0" borderId="0" xfId="1" applyNumberFormat="1" applyFont="1" applyFill="1"/>
    <xf numFmtId="165" fontId="35" fillId="0" borderId="16" xfId="0" applyNumberFormat="1" applyFont="1" applyBorder="1"/>
    <xf numFmtId="165" fontId="37" fillId="0" borderId="0" xfId="0" applyNumberFormat="1" applyFont="1"/>
    <xf numFmtId="165" fontId="6" fillId="0" borderId="16" xfId="0" applyNumberFormat="1" applyFont="1" applyBorder="1"/>
    <xf numFmtId="165" fontId="0" fillId="0" borderId="0" xfId="0" applyNumberFormat="1"/>
    <xf numFmtId="165" fontId="31" fillId="0" borderId="15" xfId="0" applyNumberFormat="1" applyFont="1" applyBorder="1" applyAlignment="1">
      <alignment horizontal="center"/>
    </xf>
    <xf numFmtId="165" fontId="30" fillId="0" borderId="0" xfId="0" applyNumberFormat="1" applyFont="1"/>
    <xf numFmtId="0" fontId="5" fillId="2" borderId="17" xfId="0" applyFont="1" applyFill="1" applyBorder="1" applyAlignment="1">
      <alignment horizontal="center"/>
    </xf>
    <xf numFmtId="0" fontId="30" fillId="0" borderId="18" xfId="0" applyFont="1" applyBorder="1"/>
    <xf numFmtId="0" fontId="5" fillId="2" borderId="19" xfId="0" applyFont="1" applyFill="1" applyBorder="1" applyAlignment="1">
      <alignment horizontal="center"/>
    </xf>
    <xf numFmtId="0" fontId="0" fillId="0" borderId="20" xfId="0" applyBorder="1"/>
    <xf numFmtId="0" fontId="5" fillId="2" borderId="21" xfId="0" applyFont="1" applyFill="1" applyBorder="1" applyAlignment="1">
      <alignment horizontal="center"/>
    </xf>
    <xf numFmtId="0" fontId="0" fillId="0" borderId="21" xfId="0" applyBorder="1"/>
    <xf numFmtId="0" fontId="9" fillId="0" borderId="21" xfId="0" applyFont="1" applyBorder="1"/>
    <xf numFmtId="0" fontId="0" fillId="0" borderId="22" xfId="0" applyBorder="1"/>
    <xf numFmtId="0" fontId="5" fillId="2" borderId="23" xfId="0" applyFont="1" applyFill="1" applyBorder="1" applyAlignment="1">
      <alignment horizontal="center"/>
    </xf>
    <xf numFmtId="0" fontId="0" fillId="0" borderId="7" xfId="0" applyBorder="1"/>
    <xf numFmtId="0" fontId="17" fillId="0" borderId="0" xfId="0" applyFont="1"/>
    <xf numFmtId="164" fontId="17" fillId="0" borderId="0" xfId="0" applyNumberFormat="1" applyFont="1" applyAlignment="1">
      <alignment horizontal="center"/>
    </xf>
    <xf numFmtId="0" fontId="27" fillId="0" borderId="12" xfId="0" applyFont="1" applyBorder="1" applyAlignment="1">
      <alignment horizontal="center"/>
    </xf>
    <xf numFmtId="0" fontId="27" fillId="2" borderId="21" xfId="0" applyFont="1" applyFill="1" applyBorder="1" applyAlignment="1">
      <alignment horizontal="center"/>
    </xf>
    <xf numFmtId="0" fontId="40" fillId="0" borderId="21" xfId="0" applyFont="1" applyBorder="1"/>
    <xf numFmtId="0" fontId="27" fillId="0" borderId="24" xfId="0" applyFont="1" applyBorder="1"/>
    <xf numFmtId="0" fontId="40" fillId="0" borderId="20" xfId="0" applyFont="1" applyBorder="1"/>
    <xf numFmtId="0" fontId="27" fillId="0" borderId="13" xfId="0" applyFont="1" applyBorder="1" applyAlignment="1">
      <alignment horizontal="center"/>
    </xf>
    <xf numFmtId="0" fontId="40" fillId="0" borderId="22" xfId="0" applyFont="1" applyBorder="1"/>
    <xf numFmtId="0" fontId="5" fillId="0" borderId="7" xfId="0" applyFont="1" applyBorder="1"/>
    <xf numFmtId="0" fontId="41" fillId="0" borderId="22" xfId="0" applyFont="1" applyBorder="1"/>
    <xf numFmtId="0" fontId="41" fillId="0" borderId="20" xfId="0" applyFont="1" applyBorder="1"/>
    <xf numFmtId="0" fontId="41" fillId="0" borderId="21" xfId="0" applyFont="1" applyBorder="1"/>
    <xf numFmtId="0" fontId="18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5" fillId="0" borderId="9" xfId="0" applyFont="1" applyBorder="1"/>
    <xf numFmtId="0" fontId="40" fillId="0" borderId="0" xfId="0" applyFont="1"/>
    <xf numFmtId="164" fontId="45" fillId="0" borderId="9" xfId="0" applyNumberFormat="1" applyFont="1" applyBorder="1" applyAlignment="1">
      <alignment horizontal="center"/>
    </xf>
    <xf numFmtId="0" fontId="16" fillId="0" borderId="3" xfId="0" applyFont="1" applyBorder="1" applyAlignment="1">
      <alignment horizontal="center" vertical="justify"/>
    </xf>
    <xf numFmtId="0" fontId="28" fillId="0" borderId="25" xfId="0" quotePrefix="1" applyFont="1" applyBorder="1" applyAlignment="1">
      <alignment horizontal="center" vertical="center"/>
    </xf>
    <xf numFmtId="0" fontId="28" fillId="0" borderId="26" xfId="0" quotePrefix="1" applyFont="1" applyBorder="1" applyAlignment="1">
      <alignment horizontal="center" vertical="center"/>
    </xf>
    <xf numFmtId="0" fontId="47" fillId="0" borderId="9" xfId="0" applyFont="1" applyBorder="1"/>
    <xf numFmtId="164" fontId="47" fillId="0" borderId="9" xfId="0" applyNumberFormat="1" applyFont="1" applyBorder="1" applyAlignment="1">
      <alignment horizontal="center"/>
    </xf>
    <xf numFmtId="0" fontId="47" fillId="0" borderId="18" xfId="0" applyFont="1" applyBorder="1"/>
    <xf numFmtId="0" fontId="43" fillId="3" borderId="27" xfId="0" applyFont="1" applyFill="1" applyBorder="1" applyAlignment="1">
      <alignment horizontal="right"/>
    </xf>
    <xf numFmtId="1" fontId="8" fillId="3" borderId="28" xfId="0" applyNumberFormat="1" applyFont="1" applyFill="1" applyBorder="1" applyAlignment="1">
      <alignment horizontal="right"/>
    </xf>
    <xf numFmtId="0" fontId="27" fillId="4" borderId="29" xfId="0" applyFont="1" applyFill="1" applyBorder="1" applyAlignment="1">
      <alignment horizontal="center"/>
    </xf>
    <xf numFmtId="0" fontId="5" fillId="4" borderId="30" xfId="0" applyFont="1" applyFill="1" applyBorder="1" applyAlignment="1">
      <alignment horizontal="center"/>
    </xf>
    <xf numFmtId="0" fontId="5" fillId="4" borderId="31" xfId="0" applyFont="1" applyFill="1" applyBorder="1" applyAlignment="1">
      <alignment horizontal="center"/>
    </xf>
    <xf numFmtId="0" fontId="27" fillId="4" borderId="32" xfId="0" applyFont="1" applyFill="1" applyBorder="1" applyAlignment="1">
      <alignment horizontal="center"/>
    </xf>
    <xf numFmtId="0" fontId="5" fillId="4" borderId="33" xfId="0" applyFont="1" applyFill="1" applyBorder="1" applyAlignment="1">
      <alignment horizontal="center"/>
    </xf>
    <xf numFmtId="164" fontId="27" fillId="4" borderId="29" xfId="0" applyNumberFormat="1" applyFont="1" applyFill="1" applyBorder="1" applyAlignment="1">
      <alignment horizontal="center"/>
    </xf>
    <xf numFmtId="164" fontId="5" fillId="4" borderId="21" xfId="0" applyNumberFormat="1" applyFont="1" applyFill="1" applyBorder="1" applyAlignment="1">
      <alignment horizontal="center"/>
    </xf>
    <xf numFmtId="0" fontId="5" fillId="4" borderId="34" xfId="0" applyFont="1" applyFill="1" applyBorder="1" applyAlignment="1">
      <alignment horizontal="center"/>
    </xf>
    <xf numFmtId="0" fontId="27" fillId="4" borderId="35" xfId="0" applyFont="1" applyFill="1" applyBorder="1" applyAlignment="1">
      <alignment horizontal="center"/>
    </xf>
    <xf numFmtId="0" fontId="27" fillId="4" borderId="36" xfId="0" applyFont="1" applyFill="1" applyBorder="1" applyAlignment="1">
      <alignment horizontal="center"/>
    </xf>
    <xf numFmtId="164" fontId="5" fillId="4" borderId="30" xfId="0" applyNumberFormat="1" applyFont="1" applyFill="1" applyBorder="1" applyAlignment="1">
      <alignment horizontal="center"/>
    </xf>
    <xf numFmtId="0" fontId="28" fillId="0" borderId="1" xfId="0" quotePrefix="1" applyFont="1" applyBorder="1" applyAlignment="1">
      <alignment horizontal="center" vertical="center"/>
    </xf>
    <xf numFmtId="1" fontId="8" fillId="3" borderId="37" xfId="0" applyNumberFormat="1" applyFont="1" applyFill="1" applyBorder="1" applyAlignment="1">
      <alignment horizontal="right"/>
    </xf>
    <xf numFmtId="0" fontId="43" fillId="3" borderId="4" xfId="0" applyFont="1" applyFill="1" applyBorder="1" applyAlignment="1">
      <alignment horizontal="right"/>
    </xf>
    <xf numFmtId="164" fontId="8" fillId="5" borderId="38" xfId="0" applyNumberFormat="1" applyFont="1" applyFill="1" applyBorder="1" applyAlignment="1">
      <alignment horizontal="right"/>
    </xf>
    <xf numFmtId="164" fontId="43" fillId="5" borderId="4" xfId="0" applyNumberFormat="1" applyFont="1" applyFill="1" applyBorder="1" applyAlignment="1">
      <alignment horizontal="right"/>
    </xf>
    <xf numFmtId="1" fontId="8" fillId="5" borderId="37" xfId="0" applyNumberFormat="1" applyFont="1" applyFill="1" applyBorder="1" applyAlignment="1">
      <alignment horizontal="right"/>
    </xf>
    <xf numFmtId="0" fontId="43" fillId="5" borderId="4" xfId="0" applyFont="1" applyFill="1" applyBorder="1" applyAlignment="1">
      <alignment horizontal="right"/>
    </xf>
    <xf numFmtId="0" fontId="43" fillId="3" borderId="6" xfId="0" applyFont="1" applyFill="1" applyBorder="1" applyAlignment="1">
      <alignment horizontal="right"/>
    </xf>
    <xf numFmtId="0" fontId="4" fillId="0" borderId="39" xfId="0" applyFont="1" applyBorder="1"/>
    <xf numFmtId="0" fontId="41" fillId="0" borderId="40" xfId="0" applyFont="1" applyBorder="1"/>
    <xf numFmtId="1" fontId="0" fillId="0" borderId="0" xfId="0" applyNumberFormat="1"/>
    <xf numFmtId="165" fontId="35" fillId="0" borderId="41" xfId="0" applyNumberFormat="1" applyFont="1" applyBorder="1"/>
    <xf numFmtId="0" fontId="49" fillId="0" borderId="42" xfId="0" applyFont="1" applyBorder="1" applyAlignment="1">
      <alignment horizontal="center" vertical="center" wrapText="1"/>
    </xf>
    <xf numFmtId="0" fontId="48" fillId="0" borderId="38" xfId="0" applyFont="1" applyBorder="1" applyAlignment="1">
      <alignment horizontal="center" vertical="center" wrapText="1"/>
    </xf>
    <xf numFmtId="0" fontId="19" fillId="0" borderId="4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3" fontId="5" fillId="4" borderId="44" xfId="0" applyNumberFormat="1" applyFont="1" applyFill="1" applyBorder="1" applyAlignment="1">
      <alignment horizontal="center"/>
    </xf>
    <xf numFmtId="3" fontId="5" fillId="4" borderId="33" xfId="0" applyNumberFormat="1" applyFont="1" applyFill="1" applyBorder="1" applyAlignment="1">
      <alignment horizontal="center"/>
    </xf>
    <xf numFmtId="3" fontId="5" fillId="4" borderId="21" xfId="0" applyNumberFormat="1" applyFont="1" applyFill="1" applyBorder="1" applyAlignment="1">
      <alignment horizontal="center"/>
    </xf>
    <xf numFmtId="3" fontId="5" fillId="4" borderId="31" xfId="0" applyNumberFormat="1" applyFont="1" applyFill="1" applyBorder="1" applyAlignment="1">
      <alignment horizontal="center"/>
    </xf>
    <xf numFmtId="3" fontId="27" fillId="4" borderId="29" xfId="0" applyNumberFormat="1" applyFont="1" applyFill="1" applyBorder="1" applyAlignment="1">
      <alignment horizontal="center"/>
    </xf>
    <xf numFmtId="3" fontId="5" fillId="4" borderId="34" xfId="0" applyNumberFormat="1" applyFont="1" applyFill="1" applyBorder="1" applyAlignment="1">
      <alignment horizontal="center"/>
    </xf>
    <xf numFmtId="3" fontId="27" fillId="4" borderId="35" xfId="0" applyNumberFormat="1" applyFont="1" applyFill="1" applyBorder="1" applyAlignment="1">
      <alignment horizontal="center"/>
    </xf>
    <xf numFmtId="3" fontId="27" fillId="4" borderId="32" xfId="0" applyNumberFormat="1" applyFont="1" applyFill="1" applyBorder="1" applyAlignment="1">
      <alignment horizontal="center"/>
    </xf>
    <xf numFmtId="3" fontId="27" fillId="4" borderId="45" xfId="0" applyNumberFormat="1" applyFont="1" applyFill="1" applyBorder="1" applyAlignment="1">
      <alignment horizontal="center"/>
    </xf>
    <xf numFmtId="3" fontId="5" fillId="4" borderId="30" xfId="0" applyNumberFormat="1" applyFont="1" applyFill="1" applyBorder="1" applyAlignment="1">
      <alignment horizontal="center"/>
    </xf>
    <xf numFmtId="3" fontId="27" fillId="4" borderId="36" xfId="0" applyNumberFormat="1" applyFont="1" applyFill="1" applyBorder="1" applyAlignment="1">
      <alignment horizontal="center"/>
    </xf>
    <xf numFmtId="3" fontId="43" fillId="0" borderId="43" xfId="0" applyNumberFormat="1" applyFont="1" applyBorder="1" applyAlignment="1">
      <alignment horizontal="right"/>
    </xf>
    <xf numFmtId="0" fontId="5" fillId="0" borderId="46" xfId="0" applyFont="1" applyBorder="1"/>
    <xf numFmtId="3" fontId="5" fillId="4" borderId="47" xfId="0" applyNumberFormat="1" applyFont="1" applyFill="1" applyBorder="1" applyAlignment="1">
      <alignment horizontal="center"/>
    </xf>
    <xf numFmtId="3" fontId="5" fillId="0" borderId="21" xfId="0" applyNumberFormat="1" applyFont="1" applyBorder="1" applyAlignment="1">
      <alignment horizontal="center"/>
    </xf>
    <xf numFmtId="3" fontId="5" fillId="0" borderId="30" xfId="0" applyNumberFormat="1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48" xfId="0" applyFont="1" applyBorder="1" applyAlignment="1">
      <alignment horizontal="center"/>
    </xf>
    <xf numFmtId="0" fontId="27" fillId="0" borderId="21" xfId="0" applyFont="1" applyBorder="1" applyAlignment="1">
      <alignment horizontal="center"/>
    </xf>
    <xf numFmtId="0" fontId="27" fillId="0" borderId="48" xfId="0" applyFont="1" applyBorder="1" applyAlignment="1">
      <alignment horizontal="center"/>
    </xf>
    <xf numFmtId="3" fontId="5" fillId="0" borderId="29" xfId="0" applyNumberFormat="1" applyFont="1" applyBorder="1" applyAlignment="1">
      <alignment horizontal="center"/>
    </xf>
    <xf numFmtId="3" fontId="5" fillId="0" borderId="35" xfId="0" applyNumberFormat="1" applyFont="1" applyBorder="1" applyAlignment="1">
      <alignment horizontal="center"/>
    </xf>
    <xf numFmtId="0" fontId="51" fillId="0" borderId="0" xfId="0" applyFont="1" applyAlignment="1">
      <alignment horizontal="center" vertical="center"/>
    </xf>
    <xf numFmtId="0" fontId="47" fillId="0" borderId="3" xfId="0" applyFont="1" applyBorder="1"/>
    <xf numFmtId="0" fontId="52" fillId="0" borderId="0" xfId="0" applyFont="1"/>
    <xf numFmtId="3" fontId="5" fillId="0" borderId="49" xfId="0" applyNumberFormat="1" applyFont="1" applyBorder="1" applyAlignment="1">
      <alignment horizontal="center"/>
    </xf>
    <xf numFmtId="164" fontId="8" fillId="0" borderId="38" xfId="0" applyNumberFormat="1" applyFont="1" applyBorder="1" applyAlignment="1">
      <alignment horizontal="right"/>
    </xf>
    <xf numFmtId="164" fontId="43" fillId="0" borderId="4" xfId="0" applyNumberFormat="1" applyFont="1" applyBorder="1" applyAlignment="1">
      <alignment horizontal="right"/>
    </xf>
    <xf numFmtId="1" fontId="46" fillId="0" borderId="10" xfId="0" applyNumberFormat="1" applyFont="1" applyBorder="1" applyAlignment="1">
      <alignment horizontal="right"/>
    </xf>
    <xf numFmtId="0" fontId="53" fillId="0" borderId="0" xfId="0" applyFont="1"/>
    <xf numFmtId="165" fontId="54" fillId="0" borderId="0" xfId="0" applyNumberFormat="1" applyFont="1"/>
    <xf numFmtId="1" fontId="7" fillId="0" borderId="50" xfId="0" applyNumberFormat="1" applyFont="1" applyBorder="1" applyAlignment="1">
      <alignment horizontal="right"/>
    </xf>
    <xf numFmtId="1" fontId="46" fillId="0" borderId="50" xfId="0" applyNumberFormat="1" applyFont="1" applyBorder="1" applyAlignment="1">
      <alignment horizontal="right"/>
    </xf>
    <xf numFmtId="0" fontId="5" fillId="0" borderId="51" xfId="0" applyFont="1" applyBorder="1" applyAlignment="1">
      <alignment horizontal="center"/>
    </xf>
    <xf numFmtId="3" fontId="27" fillId="0" borderId="29" xfId="0" applyNumberFormat="1" applyFont="1" applyBorder="1" applyAlignment="1">
      <alignment horizontal="center"/>
    </xf>
    <xf numFmtId="3" fontId="5" fillId="0" borderId="31" xfId="0" applyNumberFormat="1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164" fontId="5" fillId="0" borderId="21" xfId="0" applyNumberFormat="1" applyFont="1" applyBorder="1" applyAlignment="1">
      <alignment horizontal="center"/>
    </xf>
    <xf numFmtId="164" fontId="5" fillId="0" borderId="34" xfId="0" applyNumberFormat="1" applyFont="1" applyBorder="1" applyAlignment="1">
      <alignment horizontal="center"/>
    </xf>
    <xf numFmtId="164" fontId="7" fillId="0" borderId="10" xfId="0" applyNumberFormat="1" applyFont="1" applyBorder="1" applyAlignment="1">
      <alignment horizontal="right"/>
    </xf>
    <xf numFmtId="164" fontId="7" fillId="0" borderId="50" xfId="0" applyNumberFormat="1" applyFont="1" applyBorder="1" applyAlignment="1">
      <alignment horizontal="center"/>
    </xf>
    <xf numFmtId="164" fontId="8" fillId="0" borderId="50" xfId="0" applyNumberFormat="1" applyFont="1" applyBorder="1" applyAlignment="1">
      <alignment horizontal="center"/>
    </xf>
    <xf numFmtId="3" fontId="8" fillId="0" borderId="52" xfId="0" applyNumberFormat="1" applyFont="1" applyBorder="1" applyAlignment="1">
      <alignment horizontal="center"/>
    </xf>
    <xf numFmtId="3" fontId="27" fillId="0" borderId="35" xfId="0" applyNumberFormat="1" applyFont="1" applyBorder="1" applyAlignment="1">
      <alignment horizontal="center"/>
    </xf>
    <xf numFmtId="0" fontId="27" fillId="2" borderId="19" xfId="0" applyFont="1" applyFill="1" applyBorder="1" applyAlignment="1">
      <alignment horizontal="center"/>
    </xf>
    <xf numFmtId="0" fontId="46" fillId="0" borderId="43" xfId="0" applyFont="1" applyBorder="1" applyAlignment="1">
      <alignment horizontal="right"/>
    </xf>
    <xf numFmtId="0" fontId="27" fillId="0" borderId="51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164" fontId="5" fillId="0" borderId="29" xfId="0" applyNumberFormat="1" applyFont="1" applyBorder="1" applyAlignment="1">
      <alignment horizontal="center"/>
    </xf>
    <xf numFmtId="164" fontId="7" fillId="0" borderId="43" xfId="0" applyNumberFormat="1" applyFont="1" applyBorder="1" applyAlignment="1">
      <alignment horizontal="center"/>
    </xf>
    <xf numFmtId="164" fontId="7" fillId="0" borderId="43" xfId="0" applyNumberFormat="1" applyFont="1" applyBorder="1" applyAlignment="1">
      <alignment horizontal="right"/>
    </xf>
    <xf numFmtId="164" fontId="8" fillId="0" borderId="43" xfId="0" applyNumberFormat="1" applyFont="1" applyBorder="1" applyAlignment="1">
      <alignment horizontal="center"/>
    </xf>
    <xf numFmtId="0" fontId="40" fillId="0" borderId="0" xfId="0" applyFont="1" applyAlignment="1">
      <alignment horizontal="center"/>
    </xf>
    <xf numFmtId="3" fontId="5" fillId="0" borderId="47" xfId="0" applyNumberFormat="1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3" fontId="8" fillId="0" borderId="50" xfId="0" applyNumberFormat="1" applyFont="1" applyBorder="1" applyAlignment="1">
      <alignment horizontal="right"/>
    </xf>
    <xf numFmtId="3" fontId="29" fillId="0" borderId="52" xfId="0" applyNumberFormat="1" applyFont="1" applyBorder="1" applyAlignment="1">
      <alignment horizontal="right"/>
    </xf>
    <xf numFmtId="3" fontId="44" fillId="0" borderId="43" xfId="0" applyNumberFormat="1" applyFont="1" applyBorder="1" applyAlignment="1">
      <alignment horizontal="right"/>
    </xf>
    <xf numFmtId="3" fontId="8" fillId="0" borderId="50" xfId="0" applyNumberFormat="1" applyFont="1" applyBorder="1" applyAlignment="1">
      <alignment horizontal="center"/>
    </xf>
    <xf numFmtId="0" fontId="16" fillId="0" borderId="53" xfId="0" applyFont="1" applyBorder="1" applyAlignment="1">
      <alignment horizontal="center" vertical="center" wrapText="1"/>
    </xf>
    <xf numFmtId="3" fontId="5" fillId="4" borderId="54" xfId="0" applyNumberFormat="1" applyFont="1" applyFill="1" applyBorder="1" applyAlignment="1">
      <alignment horizontal="center"/>
    </xf>
    <xf numFmtId="3" fontId="27" fillId="4" borderId="55" xfId="0" applyNumberFormat="1" applyFont="1" applyFill="1" applyBorder="1" applyAlignment="1">
      <alignment horizontal="center"/>
    </xf>
    <xf numFmtId="0" fontId="5" fillId="4" borderId="17" xfId="0" applyFont="1" applyFill="1" applyBorder="1" applyAlignment="1">
      <alignment horizontal="center"/>
    </xf>
    <xf numFmtId="3" fontId="5" fillId="4" borderId="56" xfId="0" applyNumberFormat="1" applyFont="1" applyFill="1" applyBorder="1" applyAlignment="1">
      <alignment horizontal="center"/>
    </xf>
    <xf numFmtId="3" fontId="27" fillId="4" borderId="57" xfId="0" applyNumberFormat="1" applyFont="1" applyFill="1" applyBorder="1" applyAlignment="1">
      <alignment horizontal="center"/>
    </xf>
    <xf numFmtId="3" fontId="5" fillId="4" borderId="58" xfId="0" applyNumberFormat="1" applyFont="1" applyFill="1" applyBorder="1" applyAlignment="1">
      <alignment horizontal="center"/>
    </xf>
    <xf numFmtId="3" fontId="27" fillId="4" borderId="59" xfId="0" applyNumberFormat="1" applyFont="1" applyFill="1" applyBorder="1" applyAlignment="1">
      <alignment horizontal="center"/>
    </xf>
    <xf numFmtId="3" fontId="5" fillId="4" borderId="60" xfId="0" applyNumberFormat="1" applyFont="1" applyFill="1" applyBorder="1" applyAlignment="1">
      <alignment horizontal="center"/>
    </xf>
    <xf numFmtId="3" fontId="27" fillId="4" borderId="61" xfId="0" applyNumberFormat="1" applyFont="1" applyFill="1" applyBorder="1" applyAlignment="1">
      <alignment horizontal="center"/>
    </xf>
    <xf numFmtId="3" fontId="8" fillId="4" borderId="62" xfId="0" applyNumberFormat="1" applyFont="1" applyFill="1" applyBorder="1" applyAlignment="1">
      <alignment horizontal="right"/>
    </xf>
    <xf numFmtId="3" fontId="43" fillId="4" borderId="43" xfId="0" applyNumberFormat="1" applyFont="1" applyFill="1" applyBorder="1" applyAlignment="1">
      <alignment horizontal="right"/>
    </xf>
    <xf numFmtId="3" fontId="8" fillId="4" borderId="10" xfId="0" applyNumberFormat="1" applyFont="1" applyFill="1" applyBorder="1" applyAlignment="1">
      <alignment horizontal="right"/>
    </xf>
    <xf numFmtId="3" fontId="43" fillId="4" borderId="63" xfId="0" applyNumberFormat="1" applyFont="1" applyFill="1" applyBorder="1" applyAlignment="1">
      <alignment horizontal="right"/>
    </xf>
    <xf numFmtId="0" fontId="57" fillId="0" borderId="0" xfId="0" applyFont="1"/>
    <xf numFmtId="0" fontId="58" fillId="0" borderId="0" xfId="0" applyFont="1"/>
    <xf numFmtId="0" fontId="0" fillId="0" borderId="64" xfId="0" applyBorder="1" applyAlignment="1">
      <alignment horizontal="center" vertical="center" wrapText="1"/>
    </xf>
    <xf numFmtId="164" fontId="27" fillId="0" borderId="29" xfId="0" applyNumberFormat="1" applyFont="1" applyBorder="1" applyAlignment="1">
      <alignment horizontal="center"/>
    </xf>
    <xf numFmtId="3" fontId="29" fillId="3" borderId="52" xfId="0" applyNumberFormat="1" applyFont="1" applyFill="1" applyBorder="1" applyAlignment="1">
      <alignment horizontal="center"/>
    </xf>
    <xf numFmtId="3" fontId="8" fillId="3" borderId="52" xfId="0" applyNumberFormat="1" applyFont="1" applyFill="1" applyBorder="1" applyAlignment="1">
      <alignment horizontal="center"/>
    </xf>
    <xf numFmtId="3" fontId="43" fillId="3" borderId="43" xfId="0" applyNumberFormat="1" applyFont="1" applyFill="1" applyBorder="1" applyAlignment="1">
      <alignment horizontal="center"/>
    </xf>
    <xf numFmtId="3" fontId="55" fillId="0" borderId="65" xfId="0" applyNumberFormat="1" applyFont="1" applyBorder="1" applyAlignment="1">
      <alignment horizontal="center"/>
    </xf>
    <xf numFmtId="164" fontId="55" fillId="0" borderId="65" xfId="0" applyNumberFormat="1" applyFont="1" applyBorder="1" applyAlignment="1">
      <alignment horizontal="center"/>
    </xf>
    <xf numFmtId="3" fontId="56" fillId="6" borderId="65" xfId="0" applyNumberFormat="1" applyFont="1" applyFill="1" applyBorder="1" applyAlignment="1">
      <alignment horizontal="center"/>
    </xf>
    <xf numFmtId="164" fontId="56" fillId="6" borderId="65" xfId="0" applyNumberFormat="1" applyFont="1" applyFill="1" applyBorder="1" applyAlignment="1">
      <alignment horizontal="center"/>
    </xf>
    <xf numFmtId="3" fontId="55" fillId="7" borderId="65" xfId="0" applyNumberFormat="1" applyFont="1" applyFill="1" applyBorder="1" applyAlignment="1">
      <alignment horizontal="center"/>
    </xf>
    <xf numFmtId="164" fontId="55" fillId="7" borderId="65" xfId="0" applyNumberFormat="1" applyFont="1" applyFill="1" applyBorder="1" applyAlignment="1">
      <alignment horizontal="center"/>
    </xf>
    <xf numFmtId="1" fontId="55" fillId="7" borderId="65" xfId="0" applyNumberFormat="1" applyFont="1" applyFill="1" applyBorder="1" applyAlignment="1">
      <alignment horizontal="center"/>
    </xf>
    <xf numFmtId="3" fontId="11" fillId="0" borderId="65" xfId="0" applyNumberFormat="1" applyFont="1" applyBorder="1" applyAlignment="1">
      <alignment horizontal="center" vertical="center"/>
    </xf>
    <xf numFmtId="164" fontId="11" fillId="0" borderId="65" xfId="0" applyNumberFormat="1" applyFont="1" applyBorder="1" applyAlignment="1">
      <alignment horizontal="center" vertical="center"/>
    </xf>
    <xf numFmtId="3" fontId="21" fillId="6" borderId="65" xfId="0" applyNumberFormat="1" applyFont="1" applyFill="1" applyBorder="1" applyAlignment="1">
      <alignment horizontal="center" vertical="center"/>
    </xf>
    <xf numFmtId="164" fontId="21" fillId="6" borderId="65" xfId="0" applyNumberFormat="1" applyFont="1" applyFill="1" applyBorder="1" applyAlignment="1">
      <alignment horizontal="center" vertical="center"/>
    </xf>
    <xf numFmtId="0" fontId="5" fillId="0" borderId="66" xfId="0" applyFont="1" applyBorder="1"/>
    <xf numFmtId="0" fontId="22" fillId="6" borderId="66" xfId="0" applyFont="1" applyFill="1" applyBorder="1" applyAlignment="1">
      <alignment horizontal="right"/>
    </xf>
    <xf numFmtId="0" fontId="5" fillId="0" borderId="66" xfId="0" applyFont="1" applyBorder="1" applyAlignment="1">
      <alignment horizontal="left"/>
    </xf>
    <xf numFmtId="0" fontId="11" fillId="0" borderId="66" xfId="0" applyFont="1" applyBorder="1" applyAlignment="1">
      <alignment horizontal="center" vertical="justify"/>
    </xf>
    <xf numFmtId="0" fontId="21" fillId="6" borderId="66" xfId="0" applyFont="1" applyFill="1" applyBorder="1" applyAlignment="1">
      <alignment horizontal="center" vertical="center"/>
    </xf>
    <xf numFmtId="0" fontId="5" fillId="0" borderId="67" xfId="0" applyFont="1" applyBorder="1"/>
    <xf numFmtId="3" fontId="55" fillId="0" borderId="68" xfId="0" applyNumberFormat="1" applyFont="1" applyBorder="1" applyAlignment="1">
      <alignment horizontal="center"/>
    </xf>
    <xf numFmtId="164" fontId="55" fillId="0" borderId="68" xfId="0" applyNumberFormat="1" applyFont="1" applyBorder="1" applyAlignment="1">
      <alignment horizontal="center"/>
    </xf>
    <xf numFmtId="3" fontId="8" fillId="3" borderId="50" xfId="0" applyNumberFormat="1" applyFont="1" applyFill="1" applyBorder="1" applyAlignment="1">
      <alignment horizontal="center"/>
    </xf>
    <xf numFmtId="3" fontId="0" fillId="0" borderId="0" xfId="0" applyNumberFormat="1"/>
    <xf numFmtId="164" fontId="22" fillId="0" borderId="0" xfId="0" applyNumberFormat="1" applyFont="1"/>
    <xf numFmtId="0" fontId="5" fillId="2" borderId="22" xfId="0" applyFont="1" applyFill="1" applyBorder="1" applyAlignment="1">
      <alignment horizontal="center"/>
    </xf>
    <xf numFmtId="0" fontId="27" fillId="2" borderId="22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27" fillId="2" borderId="20" xfId="0" applyFont="1" applyFill="1" applyBorder="1" applyAlignment="1">
      <alignment horizontal="center"/>
    </xf>
    <xf numFmtId="3" fontId="27" fillId="4" borderId="69" xfId="0" applyNumberFormat="1" applyFont="1" applyFill="1" applyBorder="1" applyAlignment="1">
      <alignment horizontal="center"/>
    </xf>
    <xf numFmtId="0" fontId="45" fillId="0" borderId="18" xfId="0" applyFont="1" applyBorder="1"/>
    <xf numFmtId="164" fontId="5" fillId="4" borderId="47" xfId="0" applyNumberFormat="1" applyFont="1" applyFill="1" applyBorder="1" applyAlignment="1">
      <alignment horizontal="center"/>
    </xf>
    <xf numFmtId="164" fontId="27" fillId="4" borderId="35" xfId="0" applyNumberFormat="1" applyFont="1" applyFill="1" applyBorder="1" applyAlignment="1">
      <alignment horizontal="center"/>
    </xf>
    <xf numFmtId="0" fontId="41" fillId="0" borderId="0" xfId="0" applyFont="1"/>
    <xf numFmtId="3" fontId="5" fillId="4" borderId="22" xfId="0" applyNumberFormat="1" applyFont="1" applyFill="1" applyBorder="1" applyAlignment="1">
      <alignment horizontal="center"/>
    </xf>
    <xf numFmtId="164" fontId="5" fillId="4" borderId="22" xfId="0" applyNumberFormat="1" applyFont="1" applyFill="1" applyBorder="1" applyAlignment="1">
      <alignment horizontal="center"/>
    </xf>
    <xf numFmtId="3" fontId="5" fillId="8" borderId="30" xfId="0" applyNumberFormat="1" applyFont="1" applyFill="1" applyBorder="1" applyAlignment="1">
      <alignment horizontal="center"/>
    </xf>
    <xf numFmtId="3" fontId="5" fillId="8" borderId="29" xfId="0" applyNumberFormat="1" applyFont="1" applyFill="1" applyBorder="1" applyAlignment="1">
      <alignment horizontal="center"/>
    </xf>
    <xf numFmtId="0" fontId="27" fillId="0" borderId="12" xfId="0" applyFont="1" applyBorder="1" applyAlignment="1">
      <alignment horizontal="right"/>
    </xf>
    <xf numFmtId="0" fontId="5" fillId="4" borderId="70" xfId="0" applyFont="1" applyFill="1" applyBorder="1" applyAlignment="1">
      <alignment horizontal="center"/>
    </xf>
    <xf numFmtId="0" fontId="27" fillId="4" borderId="71" xfId="0" applyFont="1" applyFill="1" applyBorder="1" applyAlignment="1">
      <alignment horizontal="center"/>
    </xf>
    <xf numFmtId="0" fontId="5" fillId="4" borderId="72" xfId="0" applyFont="1" applyFill="1" applyBorder="1" applyAlignment="1">
      <alignment horizontal="center"/>
    </xf>
    <xf numFmtId="3" fontId="5" fillId="4" borderId="70" xfId="0" applyNumberFormat="1" applyFont="1" applyFill="1" applyBorder="1" applyAlignment="1">
      <alignment horizontal="center"/>
    </xf>
    <xf numFmtId="3" fontId="27" fillId="4" borderId="71" xfId="0" applyNumberFormat="1" applyFont="1" applyFill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71" xfId="0" applyFont="1" applyBorder="1" applyAlignment="1">
      <alignment horizontal="center"/>
    </xf>
    <xf numFmtId="3" fontId="5" fillId="4" borderId="73" xfId="0" applyNumberFormat="1" applyFont="1" applyFill="1" applyBorder="1" applyAlignment="1">
      <alignment horizontal="center"/>
    </xf>
    <xf numFmtId="0" fontId="5" fillId="0" borderId="74" xfId="0" applyFont="1" applyBorder="1" applyAlignment="1">
      <alignment horizontal="right"/>
    </xf>
    <xf numFmtId="0" fontId="5" fillId="0" borderId="12" xfId="0" applyFont="1" applyBorder="1" applyAlignment="1">
      <alignment horizontal="right"/>
    </xf>
    <xf numFmtId="3" fontId="60" fillId="4" borderId="31" xfId="0" applyNumberFormat="1" applyFont="1" applyFill="1" applyBorder="1" applyAlignment="1">
      <alignment horizontal="center"/>
    </xf>
    <xf numFmtId="3" fontId="61" fillId="4" borderId="29" xfId="0" applyNumberFormat="1" applyFont="1" applyFill="1" applyBorder="1" applyAlignment="1">
      <alignment horizontal="center"/>
    </xf>
    <xf numFmtId="3" fontId="7" fillId="0" borderId="62" xfId="0" applyNumberFormat="1" applyFont="1" applyBorder="1" applyAlignment="1">
      <alignment horizontal="right"/>
    </xf>
    <xf numFmtId="3" fontId="46" fillId="0" borderId="43" xfId="0" applyNumberFormat="1" applyFont="1" applyBorder="1" applyAlignment="1">
      <alignment horizontal="right"/>
    </xf>
    <xf numFmtId="3" fontId="7" fillId="0" borderId="75" xfId="0" applyNumberFormat="1" applyFont="1" applyBorder="1" applyAlignment="1">
      <alignment horizontal="right"/>
    </xf>
    <xf numFmtId="3" fontId="46" fillId="0" borderId="76" xfId="0" applyNumberFormat="1" applyFont="1" applyBorder="1" applyAlignment="1">
      <alignment horizontal="right"/>
    </xf>
    <xf numFmtId="3" fontId="5" fillId="0" borderId="56" xfId="0" applyNumberFormat="1" applyFont="1" applyBorder="1" applyAlignment="1">
      <alignment horizontal="center"/>
    </xf>
    <xf numFmtId="3" fontId="27" fillId="0" borderId="32" xfId="0" applyNumberFormat="1" applyFont="1" applyBorder="1" applyAlignment="1">
      <alignment horizontal="center"/>
    </xf>
    <xf numFmtId="3" fontId="7" fillId="0" borderId="52" xfId="0" applyNumberFormat="1" applyFont="1" applyBorder="1" applyAlignment="1">
      <alignment horizontal="center"/>
    </xf>
    <xf numFmtId="3" fontId="46" fillId="0" borderId="43" xfId="0" applyNumberFormat="1" applyFont="1" applyBorder="1" applyAlignment="1">
      <alignment horizontal="center"/>
    </xf>
    <xf numFmtId="3" fontId="7" fillId="0" borderId="62" xfId="0" applyNumberFormat="1" applyFont="1" applyBorder="1" applyAlignment="1">
      <alignment horizontal="center"/>
    </xf>
    <xf numFmtId="3" fontId="29" fillId="0" borderId="52" xfId="0" applyNumberFormat="1" applyFont="1" applyBorder="1" applyAlignment="1">
      <alignment horizontal="center"/>
    </xf>
    <xf numFmtId="3" fontId="44" fillId="0" borderId="43" xfId="0" applyNumberFormat="1" applyFont="1" applyBorder="1" applyAlignment="1">
      <alignment horizontal="center"/>
    </xf>
    <xf numFmtId="3" fontId="7" fillId="0" borderId="10" xfId="0" applyNumberFormat="1" applyFont="1" applyBorder="1" applyAlignment="1">
      <alignment horizontal="right"/>
    </xf>
    <xf numFmtId="3" fontId="7" fillId="0" borderId="43" xfId="0" applyNumberFormat="1" applyFont="1" applyBorder="1" applyAlignment="1">
      <alignment horizontal="right"/>
    </xf>
    <xf numFmtId="0" fontId="27" fillId="0" borderId="24" xfId="0" applyFont="1" applyBorder="1" applyAlignment="1">
      <alignment horizontal="center"/>
    </xf>
    <xf numFmtId="3" fontId="7" fillId="0" borderId="77" xfId="0" applyNumberFormat="1" applyFont="1" applyBorder="1" applyAlignment="1">
      <alignment horizontal="right"/>
    </xf>
    <xf numFmtId="3" fontId="7" fillId="0" borderId="76" xfId="0" applyNumberFormat="1" applyFont="1" applyBorder="1" applyAlignment="1">
      <alignment horizontal="right"/>
    </xf>
    <xf numFmtId="0" fontId="40" fillId="0" borderId="5" xfId="0" applyFont="1" applyBorder="1"/>
    <xf numFmtId="1" fontId="5" fillId="0" borderId="48" xfId="0" applyNumberFormat="1" applyFont="1" applyBorder="1" applyAlignment="1">
      <alignment horizontal="center"/>
    </xf>
    <xf numFmtId="1" fontId="27" fillId="0" borderId="48" xfId="0" applyNumberFormat="1" applyFont="1" applyBorder="1" applyAlignment="1">
      <alignment horizontal="center"/>
    </xf>
    <xf numFmtId="0" fontId="27" fillId="0" borderId="24" xfId="0" applyFont="1" applyBorder="1" applyAlignment="1">
      <alignment horizontal="right"/>
    </xf>
    <xf numFmtId="0" fontId="4" fillId="0" borderId="46" xfId="0" applyFont="1" applyBorder="1" applyAlignment="1">
      <alignment horizontal="center"/>
    </xf>
    <xf numFmtId="3" fontId="27" fillId="9" borderId="29" xfId="0" applyNumberFormat="1" applyFont="1" applyFill="1" applyBorder="1" applyAlignment="1">
      <alignment horizontal="center"/>
    </xf>
    <xf numFmtId="164" fontId="27" fillId="9" borderId="29" xfId="0" applyNumberFormat="1" applyFont="1" applyFill="1" applyBorder="1" applyAlignment="1">
      <alignment horizontal="center"/>
    </xf>
    <xf numFmtId="3" fontId="5" fillId="9" borderId="30" xfId="0" applyNumberFormat="1" applyFont="1" applyFill="1" applyBorder="1" applyAlignment="1">
      <alignment horizontal="center"/>
    </xf>
    <xf numFmtId="164" fontId="5" fillId="9" borderId="30" xfId="0" applyNumberFormat="1" applyFont="1" applyFill="1" applyBorder="1" applyAlignment="1">
      <alignment horizontal="center"/>
    </xf>
    <xf numFmtId="3" fontId="5" fillId="0" borderId="78" xfId="0" applyNumberFormat="1" applyFont="1" applyBorder="1" applyAlignment="1">
      <alignment horizontal="center"/>
    </xf>
    <xf numFmtId="164" fontId="5" fillId="0" borderId="31" xfId="0" applyNumberFormat="1" applyFont="1" applyBorder="1" applyAlignment="1">
      <alignment horizontal="center"/>
    </xf>
    <xf numFmtId="3" fontId="7" fillId="0" borderId="79" xfId="0" applyNumberFormat="1" applyFont="1" applyBorder="1" applyAlignment="1">
      <alignment horizontal="center"/>
    </xf>
    <xf numFmtId="164" fontId="7" fillId="0" borderId="10" xfId="0" applyNumberFormat="1" applyFont="1" applyBorder="1" applyAlignment="1">
      <alignment horizontal="center"/>
    </xf>
    <xf numFmtId="164" fontId="46" fillId="0" borderId="43" xfId="0" applyNumberFormat="1" applyFont="1" applyBorder="1" applyAlignment="1">
      <alignment horizontal="center"/>
    </xf>
    <xf numFmtId="3" fontId="46" fillId="0" borderId="76" xfId="0" applyNumberFormat="1" applyFont="1" applyBorder="1" applyAlignment="1">
      <alignment horizontal="center"/>
    </xf>
    <xf numFmtId="164" fontId="46" fillId="0" borderId="43" xfId="0" applyNumberFormat="1" applyFont="1" applyBorder="1" applyAlignment="1">
      <alignment horizontal="right"/>
    </xf>
    <xf numFmtId="3" fontId="7" fillId="0" borderId="10" xfId="0" applyNumberFormat="1" applyFont="1" applyBorder="1" applyAlignment="1">
      <alignment horizontal="center"/>
    </xf>
    <xf numFmtId="164" fontId="7" fillId="0" borderId="80" xfId="0" applyNumberFormat="1" applyFont="1" applyBorder="1" applyAlignment="1">
      <alignment horizontal="center"/>
    </xf>
    <xf numFmtId="164" fontId="46" fillId="0" borderId="76" xfId="0" applyNumberFormat="1" applyFont="1" applyBorder="1" applyAlignment="1">
      <alignment horizontal="center"/>
    </xf>
    <xf numFmtId="164" fontId="7" fillId="0" borderId="77" xfId="0" applyNumberFormat="1" applyFont="1" applyBorder="1" applyAlignment="1">
      <alignment horizontal="right"/>
    </xf>
    <xf numFmtId="164" fontId="46" fillId="0" borderId="76" xfId="0" applyNumberFormat="1" applyFont="1" applyBorder="1" applyAlignment="1">
      <alignment horizontal="right"/>
    </xf>
    <xf numFmtId="3" fontId="46" fillId="0" borderId="81" xfId="0" applyNumberFormat="1" applyFont="1" applyBorder="1" applyAlignment="1">
      <alignment horizontal="center"/>
    </xf>
    <xf numFmtId="3" fontId="27" fillId="0" borderId="45" xfId="0" applyNumberFormat="1" applyFont="1" applyBorder="1" applyAlignment="1">
      <alignment horizontal="center"/>
    </xf>
    <xf numFmtId="3" fontId="46" fillId="0" borderId="82" xfId="0" applyNumberFormat="1" applyFont="1" applyBorder="1" applyAlignment="1">
      <alignment horizontal="right"/>
    </xf>
    <xf numFmtId="164" fontId="7" fillId="0" borderId="52" xfId="0" applyNumberFormat="1" applyFont="1" applyBorder="1" applyAlignment="1">
      <alignment horizontal="center"/>
    </xf>
    <xf numFmtId="164" fontId="8" fillId="0" borderId="52" xfId="0" applyNumberFormat="1" applyFont="1" applyBorder="1" applyAlignment="1">
      <alignment horizontal="center"/>
    </xf>
    <xf numFmtId="164" fontId="43" fillId="0" borderId="43" xfId="0" applyNumberFormat="1" applyFont="1" applyBorder="1" applyAlignment="1">
      <alignment horizontal="center"/>
    </xf>
    <xf numFmtId="3" fontId="8" fillId="0" borderId="83" xfId="0" applyNumberFormat="1" applyFont="1" applyBorder="1" applyAlignment="1">
      <alignment horizontal="center"/>
    </xf>
    <xf numFmtId="164" fontId="5" fillId="0" borderId="30" xfId="0" applyNumberFormat="1" applyFont="1" applyBorder="1" applyAlignment="1">
      <alignment horizontal="center"/>
    </xf>
    <xf numFmtId="3" fontId="43" fillId="0" borderId="43" xfId="0" applyNumberFormat="1" applyFont="1" applyBorder="1" applyAlignment="1">
      <alignment horizontal="center"/>
    </xf>
    <xf numFmtId="164" fontId="29" fillId="0" borderId="52" xfId="0" applyNumberFormat="1" applyFont="1" applyBorder="1" applyAlignment="1">
      <alignment horizontal="center"/>
    </xf>
    <xf numFmtId="164" fontId="44" fillId="0" borderId="43" xfId="0" applyNumberFormat="1" applyFont="1" applyBorder="1" applyAlignment="1">
      <alignment horizontal="center"/>
    </xf>
    <xf numFmtId="3" fontId="29" fillId="0" borderId="83" xfId="0" applyNumberFormat="1" applyFont="1" applyBorder="1" applyAlignment="1">
      <alignment horizontal="center"/>
    </xf>
    <xf numFmtId="164" fontId="56" fillId="10" borderId="68" xfId="0" applyNumberFormat="1" applyFont="1" applyFill="1" applyBorder="1" applyAlignment="1">
      <alignment vertical="center"/>
    </xf>
    <xf numFmtId="164" fontId="56" fillId="3" borderId="65" xfId="0" applyNumberFormat="1" applyFont="1" applyFill="1" applyBorder="1" applyAlignment="1">
      <alignment vertical="center"/>
    </xf>
    <xf numFmtId="164" fontId="56" fillId="3" borderId="84" xfId="0" applyNumberFormat="1" applyFont="1" applyFill="1" applyBorder="1" applyAlignment="1">
      <alignment vertical="center"/>
    </xf>
    <xf numFmtId="0" fontId="21" fillId="6" borderId="85" xfId="0" applyFont="1" applyFill="1" applyBorder="1" applyAlignment="1">
      <alignment horizontal="center" vertical="center"/>
    </xf>
    <xf numFmtId="164" fontId="56" fillId="10" borderId="65" xfId="0" applyNumberFormat="1" applyFont="1" applyFill="1" applyBorder="1" applyAlignment="1">
      <alignment vertical="center"/>
    </xf>
    <xf numFmtId="164" fontId="56" fillId="10" borderId="86" xfId="0" applyNumberFormat="1" applyFont="1" applyFill="1" applyBorder="1" applyAlignment="1">
      <alignment vertical="center"/>
    </xf>
    <xf numFmtId="164" fontId="56" fillId="3" borderId="87" xfId="0" applyNumberFormat="1" applyFont="1" applyFill="1" applyBorder="1" applyAlignment="1">
      <alignment vertical="center"/>
    </xf>
    <xf numFmtId="164" fontId="56" fillId="10" borderId="87" xfId="0" applyNumberFormat="1" applyFont="1" applyFill="1" applyBorder="1" applyAlignment="1">
      <alignment vertical="center"/>
    </xf>
    <xf numFmtId="3" fontId="21" fillId="6" borderId="84" xfId="0" applyNumberFormat="1" applyFont="1" applyFill="1" applyBorder="1" applyAlignment="1">
      <alignment horizontal="center" vertical="center"/>
    </xf>
    <xf numFmtId="164" fontId="21" fillId="6" borderId="84" xfId="0" applyNumberFormat="1" applyFont="1" applyFill="1" applyBorder="1" applyAlignment="1">
      <alignment horizontal="center" vertical="center"/>
    </xf>
    <xf numFmtId="164" fontId="56" fillId="3" borderId="88" xfId="0" applyNumberFormat="1" applyFont="1" applyFill="1" applyBorder="1" applyAlignment="1">
      <alignment vertical="center"/>
    </xf>
    <xf numFmtId="0" fontId="14" fillId="0" borderId="89" xfId="0" applyFont="1" applyBorder="1" applyAlignment="1">
      <alignment horizontal="center" vertical="center" wrapText="1"/>
    </xf>
    <xf numFmtId="0" fontId="10" fillId="0" borderId="90" xfId="0" applyFont="1" applyBorder="1" applyAlignment="1">
      <alignment horizontal="center" vertical="center" wrapText="1"/>
    </xf>
    <xf numFmtId="0" fontId="15" fillId="3" borderId="90" xfId="0" applyFont="1" applyFill="1" applyBorder="1" applyAlignment="1">
      <alignment horizontal="center" vertical="center" wrapText="1"/>
    </xf>
    <xf numFmtId="0" fontId="9" fillId="0" borderId="90" xfId="0" applyFont="1" applyBorder="1" applyAlignment="1">
      <alignment horizontal="center" vertical="center" wrapText="1"/>
    </xf>
    <xf numFmtId="0" fontId="49" fillId="0" borderId="0" xfId="0" applyFont="1"/>
    <xf numFmtId="0" fontId="40" fillId="0" borderId="18" xfId="0" applyFont="1" applyBorder="1" applyAlignment="1">
      <alignment horizontal="center"/>
    </xf>
    <xf numFmtId="164" fontId="41" fillId="0" borderId="0" xfId="0" applyNumberFormat="1" applyFont="1"/>
    <xf numFmtId="166" fontId="36" fillId="0" borderId="95" xfId="0" applyNumberFormat="1" applyFont="1" applyBorder="1" applyAlignment="1">
      <alignment horizontal="center"/>
    </xf>
    <xf numFmtId="166" fontId="54" fillId="0" borderId="94" xfId="0" applyNumberFormat="1" applyFont="1" applyBorder="1" applyAlignment="1">
      <alignment horizontal="center"/>
    </xf>
    <xf numFmtId="165" fontId="36" fillId="0" borderId="95" xfId="0" quotePrefix="1" applyNumberFormat="1" applyFont="1" applyBorder="1" applyAlignment="1">
      <alignment horizontal="center"/>
    </xf>
    <xf numFmtId="165" fontId="54" fillId="0" borderId="96" xfId="0" applyNumberFormat="1" applyFont="1" applyBorder="1" applyAlignment="1">
      <alignment horizontal="center"/>
    </xf>
    <xf numFmtId="0" fontId="25" fillId="0" borderId="106" xfId="0" applyFont="1" applyBorder="1" applyAlignment="1">
      <alignment horizontal="center" vertical="justify"/>
    </xf>
    <xf numFmtId="0" fontId="25" fillId="0" borderId="107" xfId="0" applyFont="1" applyBorder="1" applyAlignment="1">
      <alignment horizontal="center" vertical="justify"/>
    </xf>
    <xf numFmtId="0" fontId="25" fillId="0" borderId="102" xfId="0" applyFont="1" applyBorder="1" applyAlignment="1">
      <alignment horizontal="center" vertical="justify"/>
    </xf>
    <xf numFmtId="0" fontId="25" fillId="0" borderId="42" xfId="0" applyFont="1" applyBorder="1" applyAlignment="1">
      <alignment horizontal="center" vertical="justify"/>
    </xf>
    <xf numFmtId="166" fontId="34" fillId="0" borderId="91" xfId="1" applyNumberFormat="1" applyFont="1" applyFill="1" applyBorder="1" applyAlignment="1">
      <alignment horizontal="center"/>
    </xf>
    <xf numFmtId="166" fontId="34" fillId="0" borderId="92" xfId="1" applyNumberFormat="1" applyFont="1" applyFill="1" applyBorder="1" applyAlignment="1">
      <alignment horizontal="center"/>
    </xf>
    <xf numFmtId="165" fontId="36" fillId="0" borderId="93" xfId="0" applyNumberFormat="1" applyFont="1" applyBorder="1" applyAlignment="1">
      <alignment horizontal="center"/>
    </xf>
    <xf numFmtId="165" fontId="54" fillId="0" borderId="94" xfId="0" applyNumberFormat="1" applyFont="1" applyBorder="1" applyAlignment="1">
      <alignment horizontal="center"/>
    </xf>
    <xf numFmtId="166" fontId="54" fillId="0" borderId="96" xfId="0" applyNumberFormat="1" applyFont="1" applyBorder="1" applyAlignment="1">
      <alignment horizontal="center"/>
    </xf>
    <xf numFmtId="165" fontId="34" fillId="0" borderId="99" xfId="1" applyNumberFormat="1" applyFont="1" applyFill="1" applyBorder="1" applyAlignment="1">
      <alignment horizontal="center"/>
    </xf>
    <xf numFmtId="165" fontId="34" fillId="0" borderId="92" xfId="1" applyNumberFormat="1" applyFont="1" applyFill="1" applyBorder="1" applyAlignment="1">
      <alignment horizontal="center"/>
    </xf>
    <xf numFmtId="166" fontId="34" fillId="0" borderId="100" xfId="1" applyNumberFormat="1" applyFont="1" applyFill="1" applyBorder="1" applyAlignment="1">
      <alignment horizontal="center"/>
    </xf>
    <xf numFmtId="166" fontId="36" fillId="0" borderId="97" xfId="0" applyNumberFormat="1" applyFont="1" applyBorder="1" applyAlignment="1">
      <alignment horizontal="center"/>
    </xf>
    <xf numFmtId="166" fontId="54" fillId="0" borderId="98" xfId="0" applyNumberFormat="1" applyFont="1" applyBorder="1" applyAlignment="1">
      <alignment horizontal="center"/>
    </xf>
    <xf numFmtId="166" fontId="54" fillId="0" borderId="101" xfId="0" applyNumberFormat="1" applyFont="1" applyBorder="1" applyAlignment="1">
      <alignment horizontal="center"/>
    </xf>
    <xf numFmtId="165" fontId="34" fillId="0" borderId="91" xfId="1" applyNumberFormat="1" applyFont="1" applyFill="1" applyBorder="1" applyAlignment="1">
      <alignment horizontal="center"/>
    </xf>
    <xf numFmtId="165" fontId="34" fillId="0" borderId="100" xfId="1" applyNumberFormat="1" applyFont="1" applyFill="1" applyBorder="1" applyAlignment="1">
      <alignment horizontal="center"/>
    </xf>
    <xf numFmtId="0" fontId="48" fillId="0" borderId="102" xfId="0" applyFont="1" applyBorder="1" applyAlignment="1">
      <alignment horizontal="center" vertical="justify"/>
    </xf>
    <xf numFmtId="0" fontId="48" fillId="0" borderId="42" xfId="0" applyFont="1" applyBorder="1" applyAlignment="1">
      <alignment horizontal="center" vertical="justify"/>
    </xf>
    <xf numFmtId="0" fontId="12" fillId="0" borderId="95" xfId="0" applyFont="1" applyBorder="1" applyAlignment="1">
      <alignment horizontal="center" vertical="justify"/>
    </xf>
    <xf numFmtId="0" fontId="12" fillId="0" borderId="93" xfId="0" applyFont="1" applyBorder="1" applyAlignment="1">
      <alignment horizontal="center" vertical="justify"/>
    </xf>
    <xf numFmtId="0" fontId="12" fillId="0" borderId="94" xfId="0" applyFont="1" applyBorder="1" applyAlignment="1">
      <alignment horizontal="center" vertical="justify"/>
    </xf>
    <xf numFmtId="166" fontId="34" fillId="0" borderId="91" xfId="1" quotePrefix="1" applyNumberFormat="1" applyFont="1" applyFill="1" applyBorder="1" applyAlignment="1">
      <alignment horizontal="center"/>
    </xf>
    <xf numFmtId="166" fontId="34" fillId="0" borderId="92" xfId="1" quotePrefix="1" applyNumberFormat="1" applyFont="1" applyFill="1" applyBorder="1" applyAlignment="1">
      <alignment horizontal="center"/>
    </xf>
    <xf numFmtId="166" fontId="36" fillId="0" borderId="98" xfId="0" applyNumberFormat="1" applyFont="1" applyBorder="1" applyAlignment="1">
      <alignment horizontal="center"/>
    </xf>
    <xf numFmtId="166" fontId="36" fillId="0" borderId="93" xfId="0" applyNumberFormat="1" applyFont="1" applyBorder="1" applyAlignment="1">
      <alignment horizontal="center"/>
    </xf>
    <xf numFmtId="166" fontId="36" fillId="0" borderId="95" xfId="1" quotePrefix="1" applyNumberFormat="1" applyFont="1" applyFill="1" applyBorder="1" applyAlignment="1">
      <alignment horizontal="center"/>
    </xf>
    <xf numFmtId="166" fontId="54" fillId="0" borderId="94" xfId="1" applyNumberFormat="1" applyFont="1" applyFill="1" applyBorder="1" applyAlignment="1">
      <alignment horizontal="center"/>
    </xf>
    <xf numFmtId="166" fontId="4" fillId="0" borderId="95" xfId="0" applyNumberFormat="1" applyFont="1" applyBorder="1" applyAlignment="1">
      <alignment horizontal="center"/>
    </xf>
    <xf numFmtId="166" fontId="49" fillId="0" borderId="94" xfId="0" applyNumberFormat="1" applyFont="1" applyBorder="1" applyAlignment="1">
      <alignment horizontal="center"/>
    </xf>
    <xf numFmtId="166" fontId="36" fillId="0" borderId="97" xfId="1" quotePrefix="1" applyNumberFormat="1" applyFont="1" applyFill="1" applyBorder="1" applyAlignment="1">
      <alignment horizontal="center"/>
    </xf>
    <xf numFmtId="166" fontId="54" fillId="0" borderId="98" xfId="1" applyNumberFormat="1" applyFont="1" applyFill="1" applyBorder="1" applyAlignment="1">
      <alignment horizontal="center"/>
    </xf>
    <xf numFmtId="0" fontId="18" fillId="0" borderId="0" xfId="0" quotePrefix="1" applyFont="1" applyAlignment="1">
      <alignment horizontal="center" vertical="center"/>
    </xf>
    <xf numFmtId="0" fontId="12" fillId="0" borderId="103" xfId="0" applyFont="1" applyBorder="1" applyAlignment="1">
      <alignment horizontal="center" vertical="center"/>
    </xf>
    <xf numFmtId="0" fontId="12" fillId="0" borderId="104" xfId="0" applyFont="1" applyBorder="1" applyAlignment="1">
      <alignment horizontal="center" vertical="center"/>
    </xf>
    <xf numFmtId="0" fontId="12" fillId="0" borderId="105" xfId="0" applyFont="1" applyBorder="1" applyAlignment="1">
      <alignment horizontal="center" vertical="center"/>
    </xf>
    <xf numFmtId="0" fontId="48" fillId="0" borderId="102" xfId="0" applyFont="1" applyBorder="1" applyAlignment="1">
      <alignment horizontal="center" vertical="center" wrapText="1"/>
    </xf>
    <xf numFmtId="0" fontId="48" fillId="0" borderId="42" xfId="0" applyFont="1" applyBorder="1" applyAlignment="1">
      <alignment horizontal="center" vertical="center" wrapText="1"/>
    </xf>
    <xf numFmtId="166" fontId="36" fillId="0" borderId="94" xfId="0" applyNumberFormat="1" applyFont="1" applyBorder="1" applyAlignment="1">
      <alignment horizontal="center"/>
    </xf>
    <xf numFmtId="166" fontId="36" fillId="0" borderId="94" xfId="1" quotePrefix="1" applyNumberFormat="1" applyFont="1" applyFill="1" applyBorder="1" applyAlignment="1">
      <alignment horizontal="center"/>
    </xf>
    <xf numFmtId="165" fontId="36" fillId="0" borderId="96" xfId="0" quotePrefix="1" applyNumberFormat="1" applyFont="1" applyBorder="1" applyAlignment="1">
      <alignment horizontal="center"/>
    </xf>
    <xf numFmtId="165" fontId="37" fillId="0" borderId="94" xfId="0" applyNumberFormat="1" applyFont="1" applyBorder="1" applyAlignment="1">
      <alignment horizontal="center"/>
    </xf>
    <xf numFmtId="165" fontId="37" fillId="0" borderId="96" xfId="0" applyNumberFormat="1" applyFont="1" applyBorder="1" applyAlignment="1">
      <alignment horizontal="center"/>
    </xf>
    <xf numFmtId="166" fontId="36" fillId="0" borderId="95" xfId="0" quotePrefix="1" applyNumberFormat="1" applyFont="1" applyBorder="1" applyAlignment="1">
      <alignment horizontal="center"/>
    </xf>
    <xf numFmtId="166" fontId="36" fillId="0" borderId="94" xfId="0" quotePrefix="1" applyNumberFormat="1" applyFont="1" applyBorder="1" applyAlignment="1">
      <alignment horizontal="center"/>
    </xf>
    <xf numFmtId="165" fontId="36" fillId="0" borderId="95" xfId="0" applyNumberFormat="1" applyFont="1" applyBorder="1" applyAlignment="1">
      <alignment horizontal="center"/>
    </xf>
    <xf numFmtId="165" fontId="36" fillId="0" borderId="94" xfId="0" applyNumberFormat="1" applyFont="1" applyBorder="1" applyAlignment="1">
      <alignment horizontal="center"/>
    </xf>
    <xf numFmtId="0" fontId="12" fillId="0" borderId="103" xfId="0" applyFont="1" applyBorder="1" applyAlignment="1">
      <alignment horizontal="center" vertical="center" wrapText="1"/>
    </xf>
    <xf numFmtId="0" fontId="12" fillId="0" borderId="104" xfId="0" applyFont="1" applyBorder="1" applyAlignment="1">
      <alignment horizontal="center" vertical="center" wrapText="1"/>
    </xf>
    <xf numFmtId="0" fontId="12" fillId="0" borderId="105" xfId="0" applyFont="1" applyBorder="1" applyAlignment="1">
      <alignment horizontal="center" vertical="center" wrapText="1"/>
    </xf>
    <xf numFmtId="0" fontId="48" fillId="0" borderId="112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justify"/>
    </xf>
    <xf numFmtId="0" fontId="26" fillId="0" borderId="38" xfId="0" applyFont="1" applyBorder="1"/>
    <xf numFmtId="0" fontId="25" fillId="0" borderId="38" xfId="0" applyFont="1" applyBorder="1"/>
    <xf numFmtId="166" fontId="36" fillId="0" borderId="108" xfId="0" applyNumberFormat="1" applyFont="1" applyBorder="1" applyAlignment="1">
      <alignment horizontal="center"/>
    </xf>
    <xf numFmtId="166" fontId="36" fillId="0" borderId="109" xfId="0" applyNumberFormat="1" applyFont="1" applyBorder="1" applyAlignment="1">
      <alignment horizontal="center"/>
    </xf>
    <xf numFmtId="166" fontId="36" fillId="0" borderId="110" xfId="0" applyNumberFormat="1" applyFont="1" applyBorder="1" applyAlignment="1">
      <alignment horizontal="center"/>
    </xf>
    <xf numFmtId="166" fontId="36" fillId="0" borderId="111" xfId="0" applyNumberFormat="1" applyFont="1" applyBorder="1" applyAlignment="1">
      <alignment horizontal="center"/>
    </xf>
    <xf numFmtId="166" fontId="35" fillId="0" borderId="113" xfId="1" quotePrefix="1" applyNumberFormat="1" applyFont="1" applyFill="1" applyBorder="1" applyAlignment="1">
      <alignment horizontal="center"/>
    </xf>
    <xf numFmtId="166" fontId="35" fillId="0" borderId="114" xfId="1" quotePrefix="1" applyNumberFormat="1" applyFont="1" applyFill="1" applyBorder="1" applyAlignment="1">
      <alignment horizontal="center"/>
    </xf>
    <xf numFmtId="166" fontId="35" fillId="0" borderId="113" xfId="1" applyNumberFormat="1" applyFont="1" applyFill="1" applyBorder="1" applyAlignment="1">
      <alignment horizontal="center"/>
    </xf>
    <xf numFmtId="166" fontId="35" fillId="0" borderId="114" xfId="1" applyNumberFormat="1" applyFont="1" applyFill="1" applyBorder="1" applyAlignment="1">
      <alignment horizontal="center"/>
    </xf>
    <xf numFmtId="166" fontId="35" fillId="0" borderId="115" xfId="1" quotePrefix="1" applyNumberFormat="1" applyFont="1" applyFill="1" applyBorder="1" applyAlignment="1">
      <alignment horizontal="center"/>
    </xf>
    <xf numFmtId="166" fontId="35" fillId="0" borderId="110" xfId="1" quotePrefix="1" applyNumberFormat="1" applyFont="1" applyFill="1" applyBorder="1" applyAlignment="1">
      <alignment horizontal="center"/>
    </xf>
    <xf numFmtId="166" fontId="35" fillId="0" borderId="111" xfId="1" quotePrefix="1" applyNumberFormat="1" applyFont="1" applyFill="1" applyBorder="1" applyAlignment="1">
      <alignment horizontal="center"/>
    </xf>
    <xf numFmtId="166" fontId="32" fillId="0" borderId="91" xfId="0" applyNumberFormat="1" applyFont="1" applyBorder="1" applyAlignment="1">
      <alignment horizontal="center"/>
    </xf>
    <xf numFmtId="166" fontId="33" fillId="0" borderId="100" xfId="0" applyNumberFormat="1" applyFont="1" applyBorder="1"/>
    <xf numFmtId="166" fontId="33" fillId="0" borderId="92" xfId="0" applyNumberFormat="1" applyFont="1" applyBorder="1" applyAlignment="1">
      <alignment horizontal="center"/>
    </xf>
    <xf numFmtId="166" fontId="33" fillId="0" borderId="100" xfId="0" applyNumberFormat="1" applyFont="1" applyBorder="1" applyAlignment="1">
      <alignment horizontal="center"/>
    </xf>
    <xf numFmtId="166" fontId="32" fillId="0" borderId="116" xfId="0" applyNumberFormat="1" applyFont="1" applyBorder="1" applyAlignment="1">
      <alignment horizontal="center"/>
    </xf>
    <xf numFmtId="166" fontId="36" fillId="0" borderId="117" xfId="0" applyNumberFormat="1" applyFont="1" applyBorder="1" applyAlignment="1">
      <alignment horizontal="center"/>
    </xf>
    <xf numFmtId="166" fontId="36" fillId="0" borderId="118" xfId="0" applyNumberFormat="1" applyFont="1" applyBorder="1" applyAlignment="1">
      <alignment horizontal="center"/>
    </xf>
    <xf numFmtId="166" fontId="36" fillId="0" borderId="119" xfId="0" applyNumberFormat="1" applyFont="1" applyBorder="1" applyAlignment="1">
      <alignment horizontal="center"/>
    </xf>
    <xf numFmtId="166" fontId="37" fillId="0" borderId="118" xfId="0" applyNumberFormat="1" applyFont="1" applyBorder="1" applyAlignment="1">
      <alignment horizontal="center"/>
    </xf>
    <xf numFmtId="166" fontId="23" fillId="0" borderId="117" xfId="0" applyNumberFormat="1" applyFont="1" applyBorder="1" applyAlignment="1">
      <alignment horizontal="center"/>
    </xf>
    <xf numFmtId="166" fontId="24" fillId="0" borderId="118" xfId="0" applyNumberFormat="1" applyFont="1" applyBorder="1" applyAlignment="1">
      <alignment horizontal="center"/>
    </xf>
    <xf numFmtId="166" fontId="4" fillId="4" borderId="93" xfId="0" applyNumberFormat="1" applyFont="1" applyFill="1" applyBorder="1" applyAlignment="1">
      <alignment horizontal="center"/>
    </xf>
    <xf numFmtId="166" fontId="0" fillId="4" borderId="93" xfId="0" applyNumberFormat="1" applyFill="1" applyBorder="1" applyAlignment="1">
      <alignment horizontal="center"/>
    </xf>
    <xf numFmtId="166" fontId="4" fillId="4" borderId="95" xfId="0" applyNumberFormat="1" applyFont="1" applyFill="1" applyBorder="1" applyAlignment="1">
      <alignment horizontal="center"/>
    </xf>
    <xf numFmtId="166" fontId="0" fillId="4" borderId="94" xfId="0" applyNumberFormat="1" applyFill="1" applyBorder="1" applyAlignment="1">
      <alignment horizontal="center"/>
    </xf>
    <xf numFmtId="0" fontId="3" fillId="0" borderId="0" xfId="0" quotePrefix="1" applyFont="1" applyAlignment="1">
      <alignment horizontal="center" vertical="center"/>
    </xf>
    <xf numFmtId="0" fontId="48" fillId="0" borderId="8" xfId="0" applyFont="1" applyBorder="1" applyAlignment="1">
      <alignment horizontal="center" vertical="center" wrapText="1"/>
    </xf>
    <xf numFmtId="0" fontId="49" fillId="0" borderId="38" xfId="0" applyFont="1" applyBorder="1" applyAlignment="1">
      <alignment horizontal="center" vertical="center" wrapText="1"/>
    </xf>
    <xf numFmtId="0" fontId="48" fillId="0" borderId="120" xfId="0" applyFont="1" applyBorder="1" applyAlignment="1">
      <alignment horizontal="center" vertical="center" wrapText="1"/>
    </xf>
    <xf numFmtId="0" fontId="49" fillId="0" borderId="121" xfId="0" applyFont="1" applyBorder="1" applyAlignment="1">
      <alignment horizontal="center" vertical="center" wrapText="1"/>
    </xf>
    <xf numFmtId="0" fontId="12" fillId="0" borderId="122" xfId="0" applyFont="1" applyBorder="1" applyAlignment="1">
      <alignment horizontal="center" vertical="center" wrapText="1"/>
    </xf>
    <xf numFmtId="0" fontId="12" fillId="0" borderId="93" xfId="0" applyFont="1" applyBorder="1" applyAlignment="1">
      <alignment horizontal="center" vertical="center" wrapText="1"/>
    </xf>
    <xf numFmtId="0" fontId="12" fillId="0" borderId="123" xfId="0" applyFont="1" applyBorder="1" applyAlignment="1">
      <alignment horizontal="center" vertical="center" wrapText="1"/>
    </xf>
    <xf numFmtId="0" fontId="39" fillId="0" borderId="0" xfId="0" quotePrefix="1" applyFont="1" applyAlignment="1">
      <alignment horizontal="center" vertical="center"/>
    </xf>
    <xf numFmtId="0" fontId="12" fillId="0" borderId="68" xfId="0" applyFont="1" applyBorder="1" applyAlignment="1">
      <alignment horizontal="center" vertical="center" wrapText="1"/>
    </xf>
    <xf numFmtId="0" fontId="10" fillId="0" borderId="124" xfId="0" applyFont="1" applyBorder="1" applyAlignment="1">
      <alignment horizontal="center" vertical="center" wrapText="1"/>
    </xf>
    <xf numFmtId="0" fontId="9" fillId="0" borderId="90" xfId="0" applyFont="1" applyBorder="1" applyAlignment="1">
      <alignment horizontal="center" vertical="center" wrapText="1"/>
    </xf>
    <xf numFmtId="0" fontId="10" fillId="0" borderId="125" xfId="0" applyFont="1" applyBorder="1" applyAlignment="1">
      <alignment horizontal="center" vertical="center" wrapText="1"/>
    </xf>
    <xf numFmtId="0" fontId="9" fillId="0" borderId="126" xfId="0" applyFont="1" applyBorder="1" applyAlignment="1">
      <alignment horizontal="center" vertical="center" wrapText="1"/>
    </xf>
    <xf numFmtId="0" fontId="10" fillId="3" borderId="125" xfId="0" applyFont="1" applyFill="1" applyBorder="1" applyAlignment="1">
      <alignment horizontal="center" vertical="center" wrapText="1"/>
    </xf>
    <xf numFmtId="0" fontId="10" fillId="3" borderId="126" xfId="0" applyFont="1" applyFill="1" applyBorder="1" applyAlignment="1">
      <alignment horizontal="center" vertical="center" wrapText="1"/>
    </xf>
    <xf numFmtId="0" fontId="10" fillId="3" borderId="124" xfId="0" applyFont="1" applyFill="1" applyBorder="1" applyAlignment="1">
      <alignment horizontal="center" vertical="center" wrapText="1"/>
    </xf>
    <xf numFmtId="0" fontId="10" fillId="3" borderId="90" xfId="0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5ECDD-2D31-4E13-BD14-30EB9BDB19C5}">
  <sheetPr>
    <pageSetUpPr fitToPage="1"/>
  </sheetPr>
  <dimension ref="A1:AK76"/>
  <sheetViews>
    <sheetView zoomScale="75" zoomScaleNormal="50" workbookViewId="0">
      <pane xSplit="1" ySplit="4" topLeftCell="L5" activePane="bottomRight" state="frozen"/>
      <selection pane="topRight" activeCell="B5" sqref="B5:C5"/>
      <selection pane="bottomLeft" activeCell="B5" sqref="B5:C5"/>
      <selection pane="bottomRight" activeCell="L14" sqref="L14"/>
    </sheetView>
  </sheetViews>
  <sheetFormatPr defaultRowHeight="12.75"/>
  <cols>
    <col min="1" max="1" width="32.7109375" customWidth="1"/>
    <col min="2" max="2" width="14.7109375" customWidth="1"/>
    <col min="3" max="3" width="12.7109375" style="64" customWidth="1"/>
    <col min="4" max="4" width="15.42578125" customWidth="1"/>
    <col min="5" max="5" width="14.28515625" style="64" bestFit="1" customWidth="1"/>
    <col min="6" max="6" width="14.42578125" customWidth="1"/>
    <col min="7" max="7" width="13" style="64" customWidth="1"/>
    <col min="8" max="8" width="14.140625" customWidth="1"/>
    <col min="9" max="13" width="13.7109375" style="64" customWidth="1"/>
    <col min="14" max="14" width="14.85546875" customWidth="1"/>
    <col min="15" max="15" width="13" style="64" customWidth="1"/>
    <col min="16" max="16" width="19" style="64" hidden="1" customWidth="1"/>
    <col min="17" max="17" width="15.7109375" style="64" hidden="1" customWidth="1"/>
    <col min="18" max="18" width="15.28515625" customWidth="1"/>
    <col min="19" max="19" width="13.28515625" style="64" customWidth="1"/>
    <col min="20" max="20" width="16.42578125" hidden="1" customWidth="1"/>
    <col min="21" max="21" width="13.28515625" style="64" hidden="1" customWidth="1"/>
    <col min="22" max="22" width="16" customWidth="1"/>
    <col min="23" max="23" width="13.42578125" style="64" customWidth="1"/>
    <col min="24" max="24" width="17.42578125" hidden="1" customWidth="1"/>
    <col min="25" max="25" width="13.140625" style="128" hidden="1" customWidth="1"/>
    <col min="26" max="26" width="21.85546875" hidden="1" customWidth="1"/>
    <col min="27" max="27" width="10.5703125" style="128" hidden="1" customWidth="1"/>
    <col min="28" max="28" width="8.85546875" customWidth="1"/>
    <col min="29" max="29" width="10.42578125" bestFit="1" customWidth="1"/>
  </cols>
  <sheetData>
    <row r="1" spans="1:29" ht="19.5">
      <c r="A1" s="336" t="s">
        <v>0</v>
      </c>
      <c r="B1" s="336"/>
      <c r="C1" s="336"/>
      <c r="D1" s="336"/>
      <c r="E1" s="336"/>
      <c r="F1" s="336"/>
      <c r="G1" s="336"/>
      <c r="H1" s="336"/>
      <c r="I1" s="336"/>
      <c r="J1" s="336"/>
      <c r="K1" s="336"/>
      <c r="L1" s="336"/>
      <c r="M1" s="336"/>
      <c r="N1" s="336"/>
      <c r="O1" s="336"/>
      <c r="P1" s="336"/>
      <c r="Q1" s="336"/>
      <c r="R1" s="336"/>
      <c r="S1" s="336"/>
      <c r="T1" s="336"/>
      <c r="U1" s="336"/>
      <c r="V1" s="336"/>
      <c r="W1" s="336"/>
      <c r="X1" s="61"/>
      <c r="Y1" s="126"/>
      <c r="Z1" s="61"/>
      <c r="AA1" s="64"/>
    </row>
    <row r="2" spans="1:29" ht="21" thickBot="1">
      <c r="A2" s="2"/>
      <c r="B2" s="2"/>
      <c r="C2" s="62"/>
      <c r="D2" s="2"/>
      <c r="E2" s="62"/>
      <c r="F2" s="2"/>
      <c r="G2" s="62"/>
      <c r="H2" s="2"/>
      <c r="I2" s="62"/>
      <c r="J2" s="62"/>
      <c r="K2" s="62"/>
      <c r="L2" s="62"/>
      <c r="M2" s="62"/>
      <c r="N2" s="2"/>
      <c r="O2" s="62"/>
      <c r="P2" s="62"/>
      <c r="Q2" s="62"/>
      <c r="R2" s="2"/>
      <c r="S2" s="62"/>
      <c r="T2" s="2"/>
      <c r="U2" s="62"/>
      <c r="V2" s="2"/>
      <c r="W2" s="62"/>
      <c r="X2" s="2"/>
      <c r="Y2" s="62"/>
      <c r="Z2" s="2"/>
      <c r="AA2" s="64"/>
    </row>
    <row r="3" spans="1:29" ht="27" customHeight="1" thickTop="1">
      <c r="A3" s="94"/>
      <c r="B3" s="337" t="s">
        <v>1</v>
      </c>
      <c r="C3" s="338"/>
      <c r="D3" s="338"/>
      <c r="E3" s="338"/>
      <c r="F3" s="338"/>
      <c r="G3" s="338"/>
      <c r="H3" s="338"/>
      <c r="I3" s="339"/>
      <c r="J3" s="323" t="s">
        <v>2</v>
      </c>
      <c r="K3" s="324"/>
      <c r="L3" s="324"/>
      <c r="M3" s="324"/>
      <c r="N3" s="324"/>
      <c r="O3" s="325"/>
      <c r="P3" s="321" t="s">
        <v>3</v>
      </c>
      <c r="Q3" s="66"/>
      <c r="R3" s="340" t="s">
        <v>4</v>
      </c>
      <c r="S3" s="101"/>
      <c r="T3" s="340" t="s">
        <v>5</v>
      </c>
      <c r="U3" s="101"/>
      <c r="V3" s="340" t="s">
        <v>6</v>
      </c>
      <c r="W3" s="102"/>
      <c r="X3" s="304" t="s">
        <v>7</v>
      </c>
      <c r="Y3" s="66"/>
      <c r="Z3" s="306" t="s">
        <v>8</v>
      </c>
      <c r="AA3" s="249"/>
    </row>
    <row r="4" spans="1:29" ht="50.1" customHeight="1" thickBot="1">
      <c r="A4" s="5"/>
      <c r="B4" s="98" t="s">
        <v>9</v>
      </c>
      <c r="C4" s="99" t="s">
        <v>10</v>
      </c>
      <c r="D4" s="98" t="s">
        <v>11</v>
      </c>
      <c r="E4" s="99" t="s">
        <v>10</v>
      </c>
      <c r="F4" s="98" t="s">
        <v>12</v>
      </c>
      <c r="G4" s="99" t="s">
        <v>10</v>
      </c>
      <c r="H4" s="98" t="s">
        <v>13</v>
      </c>
      <c r="I4" s="99" t="s">
        <v>10</v>
      </c>
      <c r="J4" s="97" t="s">
        <v>14</v>
      </c>
      <c r="K4" s="100" t="s">
        <v>10</v>
      </c>
      <c r="L4" s="97" t="s">
        <v>15</v>
      </c>
      <c r="M4" s="100" t="s">
        <v>10</v>
      </c>
      <c r="N4" s="97" t="s">
        <v>16</v>
      </c>
      <c r="O4" s="100" t="s">
        <v>10</v>
      </c>
      <c r="P4" s="322"/>
      <c r="Q4" s="8" t="s">
        <v>10</v>
      </c>
      <c r="R4" s="341"/>
      <c r="S4" s="100" t="s">
        <v>10</v>
      </c>
      <c r="T4" s="341"/>
      <c r="U4" s="100" t="s">
        <v>10</v>
      </c>
      <c r="V4" s="341"/>
      <c r="W4" s="103" t="s">
        <v>10</v>
      </c>
      <c r="X4" s="305"/>
      <c r="Y4" s="8" t="s">
        <v>10</v>
      </c>
      <c r="Z4" s="307"/>
      <c r="AA4" s="10" t="s">
        <v>10</v>
      </c>
    </row>
    <row r="5" spans="1:29" s="134" customFormat="1" ht="24.95" customHeight="1">
      <c r="A5" s="32" t="s">
        <v>17</v>
      </c>
      <c r="B5" s="330">
        <f>(B32-C32)/C32</f>
        <v>-7.8289264096846126E-2</v>
      </c>
      <c r="C5" s="331"/>
      <c r="D5" s="332">
        <f>D32-E32</f>
        <v>-4.500000000000004E-2</v>
      </c>
      <c r="E5" s="333"/>
      <c r="F5" s="300">
        <f>(F32-G32)/G32</f>
        <v>-7.6137844273711647E-2</v>
      </c>
      <c r="G5" s="301"/>
      <c r="H5" s="300">
        <f>H32-I32</f>
        <v>-3.0000000000000027E-2</v>
      </c>
      <c r="I5" s="301"/>
      <c r="J5" s="300">
        <f>(J32-K32)/K32</f>
        <v>1.2203930163632289E-3</v>
      </c>
      <c r="K5" s="301"/>
      <c r="L5" s="300">
        <f>L32-M32</f>
        <v>1.8000000000000238E-3</v>
      </c>
      <c r="M5" s="301"/>
      <c r="N5" s="300">
        <f>(N32-O32)/O32</f>
        <v>-3.4328199869158547E-2</v>
      </c>
      <c r="O5" s="301"/>
      <c r="P5" s="329">
        <f>P32-Q32</f>
        <v>0</v>
      </c>
      <c r="Q5" s="301"/>
      <c r="R5" s="300">
        <f>(R32-S32)/S32</f>
        <v>-0.13389496964904665</v>
      </c>
      <c r="S5" s="301"/>
      <c r="T5" s="300">
        <f>(T32-U32)/U32</f>
        <v>0.41585938280235696</v>
      </c>
      <c r="U5" s="301"/>
      <c r="V5" s="300">
        <f>(V32-W32)/W32</f>
        <v>0.20609756097560974</v>
      </c>
      <c r="W5" s="312"/>
      <c r="X5" s="310"/>
      <c r="Y5" s="311"/>
      <c r="Z5" s="302"/>
      <c r="AA5" s="303"/>
    </row>
    <row r="6" spans="1:29" s="41" customFormat="1" ht="24.95" customHeight="1">
      <c r="A6" s="25" t="s">
        <v>18</v>
      </c>
      <c r="B6" s="119">
        <v>6105</v>
      </c>
      <c r="C6" s="138">
        <v>8893</v>
      </c>
      <c r="D6" s="141">
        <v>0.27800000000000002</v>
      </c>
      <c r="E6" s="181">
        <v>0.40600000000000003</v>
      </c>
      <c r="F6" s="258">
        <v>13719</v>
      </c>
      <c r="G6" s="138">
        <v>18992</v>
      </c>
      <c r="H6" s="141">
        <v>0.27200000000000002</v>
      </c>
      <c r="I6" s="181">
        <v>0.377</v>
      </c>
      <c r="J6" s="258">
        <v>4257</v>
      </c>
      <c r="K6" s="138">
        <v>4328</v>
      </c>
      <c r="L6" s="141">
        <v>0.2326</v>
      </c>
      <c r="M6" s="181">
        <v>0.23719999999999999</v>
      </c>
      <c r="N6" s="118">
        <v>10266</v>
      </c>
      <c r="O6" s="138">
        <v>12823</v>
      </c>
      <c r="P6" s="118"/>
      <c r="Q6" s="125"/>
      <c r="R6" s="118">
        <v>61131</v>
      </c>
      <c r="S6" s="138">
        <v>88529</v>
      </c>
      <c r="T6" s="118">
        <v>8161</v>
      </c>
      <c r="U6" s="138">
        <v>4838</v>
      </c>
      <c r="V6" s="139">
        <f>X6+Z6</f>
        <v>256</v>
      </c>
      <c r="W6" s="271">
        <f>Y6+AA6</f>
        <v>88</v>
      </c>
      <c r="X6" s="120">
        <v>64</v>
      </c>
      <c r="Y6" s="122">
        <v>30</v>
      </c>
      <c r="Z6" s="121">
        <v>192</v>
      </c>
      <c r="AA6" s="123">
        <v>58</v>
      </c>
    </row>
    <row r="7" spans="1:29" s="43" customFormat="1" ht="24.95" customHeight="1">
      <c r="A7" s="26" t="s">
        <v>19</v>
      </c>
      <c r="B7" s="118">
        <f>SUM(B8:B16)</f>
        <v>32575</v>
      </c>
      <c r="C7" s="138">
        <f>SUM(C8:C16)</f>
        <v>33511</v>
      </c>
      <c r="D7" s="141">
        <v>0.872</v>
      </c>
      <c r="E7" s="181">
        <v>0.88500000000000001</v>
      </c>
      <c r="F7" s="118">
        <f>SUM(F8:F16)</f>
        <v>72648</v>
      </c>
      <c r="G7" s="138">
        <f>SUM(G8:G16)</f>
        <v>75545</v>
      </c>
      <c r="H7" s="141">
        <v>0.66</v>
      </c>
      <c r="I7" s="181">
        <v>0.66200000000000003</v>
      </c>
      <c r="J7" s="258">
        <f>SUM(J8:J16)</f>
        <v>26433</v>
      </c>
      <c r="K7" s="138">
        <f>SUM(K8:K16)</f>
        <v>26984</v>
      </c>
      <c r="L7" s="259">
        <v>0.84640000000000004</v>
      </c>
      <c r="M7" s="181">
        <v>0.84719999999999995</v>
      </c>
      <c r="N7" s="118">
        <f>SUM(N8:N16)</f>
        <v>73575</v>
      </c>
      <c r="O7" s="138">
        <f>SUM(O8:O16)</f>
        <v>74367</v>
      </c>
      <c r="P7" s="118"/>
      <c r="Q7" s="124"/>
      <c r="R7" s="118">
        <v>51003</v>
      </c>
      <c r="S7" s="138">
        <v>49068</v>
      </c>
      <c r="T7" s="119">
        <v>9554</v>
      </c>
      <c r="U7" s="138">
        <v>8753</v>
      </c>
      <c r="V7" s="118">
        <f>SUM(V8:V16)</f>
        <v>5937</v>
      </c>
      <c r="W7" s="138">
        <f>SUM(W8:W16)</f>
        <v>4733</v>
      </c>
      <c r="X7" s="120">
        <v>5682</v>
      </c>
      <c r="Y7" s="122">
        <v>4413</v>
      </c>
      <c r="Z7" s="120">
        <v>255</v>
      </c>
      <c r="AA7" s="122">
        <v>320</v>
      </c>
      <c r="AC7" s="44"/>
    </row>
    <row r="8" spans="1:29" s="52" customFormat="1" ht="24.95" customHeight="1">
      <c r="A8" s="50" t="s">
        <v>20</v>
      </c>
      <c r="B8" s="118">
        <v>1211</v>
      </c>
      <c r="C8" s="138">
        <v>1288</v>
      </c>
      <c r="D8" s="141">
        <v>0.86699999999999999</v>
      </c>
      <c r="E8" s="181">
        <v>0.88600000000000001</v>
      </c>
      <c r="F8" s="118">
        <v>2348</v>
      </c>
      <c r="G8" s="138">
        <v>2502</v>
      </c>
      <c r="H8" s="141">
        <v>0.84099999999999997</v>
      </c>
      <c r="I8" s="181">
        <v>0.86099999999999999</v>
      </c>
      <c r="J8" s="113"/>
      <c r="K8" s="108"/>
      <c r="L8" s="75"/>
      <c r="M8" s="74"/>
      <c r="N8" s="113"/>
      <c r="O8" s="108"/>
      <c r="P8" s="118"/>
      <c r="Q8" s="124"/>
      <c r="R8" s="107"/>
      <c r="S8" s="108"/>
      <c r="T8" s="107"/>
      <c r="U8" s="108"/>
      <c r="V8" s="107"/>
      <c r="W8" s="112"/>
      <c r="X8" s="42"/>
      <c r="Y8" s="51"/>
      <c r="Z8" s="42"/>
      <c r="AA8" s="51"/>
    </row>
    <row r="9" spans="1:29" s="52" customFormat="1" ht="24.95" customHeight="1">
      <c r="A9" s="50" t="s">
        <v>21</v>
      </c>
      <c r="B9" s="118">
        <v>1291</v>
      </c>
      <c r="C9" s="138">
        <v>1375</v>
      </c>
      <c r="D9" s="141">
        <v>0.92500000000000004</v>
      </c>
      <c r="E9" s="181">
        <v>0.94199999999999995</v>
      </c>
      <c r="F9" s="118">
        <v>2512</v>
      </c>
      <c r="G9" s="138">
        <v>2690</v>
      </c>
      <c r="H9" s="141">
        <v>0.9</v>
      </c>
      <c r="I9" s="181">
        <v>0.92100000000000004</v>
      </c>
      <c r="J9" s="113"/>
      <c r="K9" s="108"/>
      <c r="L9" s="75"/>
      <c r="M9" s="74"/>
      <c r="N9" s="113"/>
      <c r="O9" s="108"/>
      <c r="P9" s="118"/>
      <c r="Q9" s="124"/>
      <c r="R9" s="107"/>
      <c r="S9" s="108"/>
      <c r="T9" s="107"/>
      <c r="U9" s="108"/>
      <c r="V9" s="107"/>
      <c r="W9" s="112"/>
      <c r="X9" s="42"/>
      <c r="Y9" s="51"/>
      <c r="Z9" s="42"/>
      <c r="AA9" s="51"/>
    </row>
    <row r="10" spans="1:29" s="52" customFormat="1" ht="24.95" customHeight="1">
      <c r="A10" s="50" t="s">
        <v>22</v>
      </c>
      <c r="B10" s="118">
        <v>1346</v>
      </c>
      <c r="C10" s="138">
        <v>1427</v>
      </c>
      <c r="D10" s="141">
        <v>0.94199999999999995</v>
      </c>
      <c r="E10" s="181">
        <v>0.97699999999999998</v>
      </c>
      <c r="F10" s="118">
        <v>2573</v>
      </c>
      <c r="G10" s="138">
        <v>2744</v>
      </c>
      <c r="H10" s="141">
        <v>0.9</v>
      </c>
      <c r="I10" s="181">
        <v>0.94</v>
      </c>
      <c r="J10" s="113"/>
      <c r="K10" s="108"/>
      <c r="L10" s="75"/>
      <c r="M10" s="74"/>
      <c r="N10" s="113"/>
      <c r="O10" s="108"/>
      <c r="P10" s="118"/>
      <c r="Q10" s="124"/>
      <c r="R10" s="107"/>
      <c r="S10" s="108"/>
      <c r="T10" s="107"/>
      <c r="U10" s="108"/>
      <c r="V10" s="107"/>
      <c r="W10" s="112"/>
      <c r="X10" s="42"/>
      <c r="Y10" s="51"/>
      <c r="Z10" s="42"/>
      <c r="AA10" s="51"/>
    </row>
    <row r="11" spans="1:29" s="52" customFormat="1" ht="24.95" customHeight="1">
      <c r="A11" s="50" t="s">
        <v>23</v>
      </c>
      <c r="B11" s="118">
        <v>4375</v>
      </c>
      <c r="C11" s="138">
        <v>4660</v>
      </c>
      <c r="D11" s="141">
        <v>0.82399999999999995</v>
      </c>
      <c r="E11" s="181">
        <v>0.85199999999999998</v>
      </c>
      <c r="F11" s="118">
        <v>9219</v>
      </c>
      <c r="G11" s="138">
        <v>9931</v>
      </c>
      <c r="H11" s="141">
        <v>0.7</v>
      </c>
      <c r="I11" s="181">
        <v>0.71699999999999997</v>
      </c>
      <c r="J11" s="113"/>
      <c r="K11" s="108"/>
      <c r="L11" s="75"/>
      <c r="M11" s="74"/>
      <c r="N11" s="113"/>
      <c r="O11" s="108"/>
      <c r="P11" s="118"/>
      <c r="Q11" s="124"/>
      <c r="R11" s="107"/>
      <c r="S11" s="108"/>
      <c r="T11" s="107"/>
      <c r="U11" s="108"/>
      <c r="V11" s="107"/>
      <c r="W11" s="112"/>
      <c r="X11" s="42"/>
      <c r="Y11" s="51"/>
      <c r="Z11" s="42"/>
      <c r="AA11" s="51"/>
    </row>
    <row r="12" spans="1:29" s="52" customFormat="1" ht="24.95" customHeight="1">
      <c r="A12" s="50" t="s">
        <v>24</v>
      </c>
      <c r="B12" s="118">
        <v>1432</v>
      </c>
      <c r="C12" s="138">
        <v>1425</v>
      </c>
      <c r="D12" s="141">
        <v>0.97799999999999998</v>
      </c>
      <c r="E12" s="181">
        <v>0.97599999999999998</v>
      </c>
      <c r="F12" s="118">
        <v>2737</v>
      </c>
      <c r="G12" s="138">
        <v>2751</v>
      </c>
      <c r="H12" s="141">
        <v>0.93500000000000005</v>
      </c>
      <c r="I12" s="181">
        <v>0.94199999999999995</v>
      </c>
      <c r="J12" s="113"/>
      <c r="K12" s="108"/>
      <c r="L12" s="75"/>
      <c r="M12" s="74"/>
      <c r="N12" s="113"/>
      <c r="O12" s="108"/>
      <c r="P12" s="118"/>
      <c r="Q12" s="124"/>
      <c r="R12" s="107"/>
      <c r="S12" s="108"/>
      <c r="T12" s="107"/>
      <c r="U12" s="108"/>
      <c r="V12" s="107"/>
      <c r="W12" s="112"/>
      <c r="X12" s="42"/>
      <c r="Y12" s="51"/>
      <c r="Z12" s="42"/>
      <c r="AA12" s="51"/>
    </row>
    <row r="13" spans="1:29" s="52" customFormat="1" ht="24.95" customHeight="1">
      <c r="A13" s="50" t="s">
        <v>25</v>
      </c>
      <c r="B13" s="118">
        <v>4482</v>
      </c>
      <c r="C13" s="138">
        <v>4720</v>
      </c>
      <c r="D13" s="141">
        <v>0.85</v>
      </c>
      <c r="E13" s="181">
        <v>0.878</v>
      </c>
      <c r="F13" s="118">
        <v>11330</v>
      </c>
      <c r="G13" s="138">
        <v>12442</v>
      </c>
      <c r="H13" s="141">
        <v>0.65</v>
      </c>
      <c r="I13" s="181">
        <v>0.69</v>
      </c>
      <c r="J13" s="119">
        <v>7453</v>
      </c>
      <c r="K13" s="138">
        <v>7433</v>
      </c>
      <c r="L13" s="259">
        <v>0.8145</v>
      </c>
      <c r="M13" s="181">
        <v>0.81459999999999999</v>
      </c>
      <c r="N13" s="119">
        <v>20732</v>
      </c>
      <c r="O13" s="138">
        <v>21094</v>
      </c>
      <c r="P13" s="118"/>
      <c r="Q13" s="124"/>
      <c r="R13" s="107"/>
      <c r="S13" s="108"/>
      <c r="T13" s="107"/>
      <c r="U13" s="108"/>
      <c r="V13" s="139">
        <f t="shared" ref="V13:W15" si="0">X13+Z13</f>
        <v>1497</v>
      </c>
      <c r="W13" s="271">
        <f t="shared" si="0"/>
        <v>1173</v>
      </c>
      <c r="X13" s="120">
        <v>1497</v>
      </c>
      <c r="Y13" s="122">
        <v>1173</v>
      </c>
      <c r="Z13" s="42"/>
      <c r="AA13" s="51"/>
    </row>
    <row r="14" spans="1:29" s="52" customFormat="1" ht="24.95" customHeight="1">
      <c r="A14" s="50" t="s">
        <v>26</v>
      </c>
      <c r="B14" s="118">
        <v>7402</v>
      </c>
      <c r="C14" s="138">
        <v>7592</v>
      </c>
      <c r="D14" s="141">
        <v>0.93600000000000005</v>
      </c>
      <c r="E14" s="181">
        <v>0.94299999999999995</v>
      </c>
      <c r="F14" s="118">
        <v>16709</v>
      </c>
      <c r="G14" s="138">
        <v>17425</v>
      </c>
      <c r="H14" s="141">
        <v>0.76</v>
      </c>
      <c r="I14" s="181">
        <v>0.76900000000000002</v>
      </c>
      <c r="J14" s="119">
        <v>9727</v>
      </c>
      <c r="K14" s="138">
        <v>10383</v>
      </c>
      <c r="L14" s="259">
        <v>0.90790000000000004</v>
      </c>
      <c r="M14" s="181">
        <v>0.91010000000000002</v>
      </c>
      <c r="N14" s="119">
        <v>28434</v>
      </c>
      <c r="O14" s="138">
        <v>28912</v>
      </c>
      <c r="P14" s="118"/>
      <c r="Q14" s="124"/>
      <c r="R14" s="107"/>
      <c r="S14" s="108"/>
      <c r="T14" s="107"/>
      <c r="U14" s="108"/>
      <c r="V14" s="139">
        <f t="shared" si="0"/>
        <v>2332</v>
      </c>
      <c r="W14" s="271">
        <f t="shared" si="0"/>
        <v>2351</v>
      </c>
      <c r="X14" s="120">
        <v>2244</v>
      </c>
      <c r="Y14" s="122">
        <v>2209</v>
      </c>
      <c r="Z14" s="120">
        <v>88</v>
      </c>
      <c r="AA14" s="122">
        <v>142</v>
      </c>
    </row>
    <row r="15" spans="1:29" s="52" customFormat="1" ht="24.95" customHeight="1">
      <c r="A15" s="50" t="s">
        <v>27</v>
      </c>
      <c r="B15" s="118">
        <v>9228</v>
      </c>
      <c r="C15" s="138">
        <v>9273</v>
      </c>
      <c r="D15" s="141">
        <v>0.81299999999999994</v>
      </c>
      <c r="E15" s="181">
        <v>0.82</v>
      </c>
      <c r="F15" s="118">
        <v>21738</v>
      </c>
      <c r="G15" s="138">
        <v>21676</v>
      </c>
      <c r="H15" s="141">
        <v>0.51200000000000001</v>
      </c>
      <c r="I15" s="181">
        <v>0.48899999999999999</v>
      </c>
      <c r="J15" s="119">
        <v>9253</v>
      </c>
      <c r="K15" s="138">
        <v>9168</v>
      </c>
      <c r="L15" s="259">
        <v>0.81410000000000005</v>
      </c>
      <c r="M15" s="181">
        <v>0.81030000000000002</v>
      </c>
      <c r="N15" s="119">
        <v>24409</v>
      </c>
      <c r="O15" s="138">
        <v>24361</v>
      </c>
      <c r="P15" s="118"/>
      <c r="Q15" s="125"/>
      <c r="R15" s="107"/>
      <c r="S15" s="108"/>
      <c r="T15" s="107"/>
      <c r="U15" s="108"/>
      <c r="V15" s="139">
        <f t="shared" si="0"/>
        <v>2108</v>
      </c>
      <c r="W15" s="271">
        <f t="shared" si="0"/>
        <v>1209</v>
      </c>
      <c r="X15" s="120">
        <v>1941</v>
      </c>
      <c r="Y15" s="122">
        <v>1031</v>
      </c>
      <c r="Z15" s="120">
        <v>167</v>
      </c>
      <c r="AA15" s="122">
        <v>178</v>
      </c>
    </row>
    <row r="16" spans="1:29" s="52" customFormat="1" ht="24.95" customHeight="1">
      <c r="A16" s="50" t="s">
        <v>28</v>
      </c>
      <c r="B16" s="118">
        <v>1808</v>
      </c>
      <c r="C16" s="138">
        <v>1751</v>
      </c>
      <c r="D16" s="141">
        <v>0.98799999999999999</v>
      </c>
      <c r="E16" s="181">
        <v>0.95899999999999996</v>
      </c>
      <c r="F16" s="118">
        <v>3482</v>
      </c>
      <c r="G16" s="138">
        <v>3384</v>
      </c>
      <c r="H16" s="141">
        <v>0.95099999999999996</v>
      </c>
      <c r="I16" s="181">
        <v>0.92700000000000005</v>
      </c>
      <c r="J16" s="113"/>
      <c r="K16" s="108"/>
      <c r="L16" s="75"/>
      <c r="M16" s="74"/>
      <c r="N16" s="113"/>
      <c r="O16" s="108"/>
      <c r="P16" s="118"/>
      <c r="Q16" s="124"/>
      <c r="R16" s="107"/>
      <c r="S16" s="108"/>
      <c r="T16" s="107"/>
      <c r="U16" s="108"/>
      <c r="V16" s="107"/>
      <c r="W16" s="112"/>
      <c r="X16" s="42"/>
      <c r="Y16" s="51"/>
      <c r="Z16" s="42"/>
      <c r="AA16" s="51"/>
    </row>
    <row r="17" spans="1:32" s="43" customFormat="1" ht="24.95" customHeight="1">
      <c r="A17" s="27" t="s">
        <v>29</v>
      </c>
      <c r="B17" s="118">
        <v>673</v>
      </c>
      <c r="C17" s="138">
        <v>828</v>
      </c>
      <c r="D17" s="141">
        <v>0.47599999999999998</v>
      </c>
      <c r="E17" s="181">
        <v>0.55600000000000005</v>
      </c>
      <c r="F17" s="118">
        <v>1436</v>
      </c>
      <c r="G17" s="138">
        <v>1641</v>
      </c>
      <c r="H17" s="141">
        <v>0.34699999999999998</v>
      </c>
      <c r="I17" s="181">
        <v>0.36699999999999999</v>
      </c>
      <c r="J17" s="119">
        <v>4888</v>
      </c>
      <c r="K17" s="138">
        <v>4620</v>
      </c>
      <c r="L17" s="259">
        <v>0.2646</v>
      </c>
      <c r="M17" s="181">
        <v>0.25219999999999998</v>
      </c>
      <c r="N17" s="119">
        <v>13165</v>
      </c>
      <c r="O17" s="138">
        <v>12581</v>
      </c>
      <c r="P17" s="118"/>
      <c r="Q17" s="124"/>
      <c r="R17" s="118">
        <v>16609</v>
      </c>
      <c r="S17" s="138">
        <v>14334</v>
      </c>
      <c r="T17" s="119">
        <v>8428</v>
      </c>
      <c r="U17" s="138">
        <v>4937</v>
      </c>
      <c r="V17" s="107"/>
      <c r="W17" s="112"/>
      <c r="X17" s="42"/>
      <c r="Y17" s="51"/>
      <c r="Z17" s="42"/>
      <c r="AA17" s="51"/>
    </row>
    <row r="18" spans="1:32" s="43" customFormat="1" ht="24.95" customHeight="1">
      <c r="A18" s="26" t="s">
        <v>30</v>
      </c>
      <c r="B18" s="118">
        <f>SUM(B19:B25)</f>
        <v>1870</v>
      </c>
      <c r="C18" s="138">
        <f>SUM(C19:C25)</f>
        <v>1909</v>
      </c>
      <c r="D18" s="141">
        <v>0.28599999999999998</v>
      </c>
      <c r="E18" s="181">
        <v>0.29299999999999998</v>
      </c>
      <c r="F18" s="118">
        <f>SUM(F19:F25)</f>
        <v>3704</v>
      </c>
      <c r="G18" s="138">
        <f>SUM(G19:G25)</f>
        <v>3821</v>
      </c>
      <c r="H18" s="141">
        <v>0.23200000000000001</v>
      </c>
      <c r="I18" s="181">
        <v>0.23799999999999999</v>
      </c>
      <c r="J18" s="258">
        <f>J19+J21+J22+J23+J24</f>
        <v>2819</v>
      </c>
      <c r="K18" s="138">
        <f>SUM(K19:K25)</f>
        <v>2405</v>
      </c>
      <c r="L18" s="259">
        <v>0.13750000000000001</v>
      </c>
      <c r="M18" s="181">
        <v>0.11799999999999999</v>
      </c>
      <c r="N18" s="119">
        <f>SUM(N19:N25)</f>
        <v>7809</v>
      </c>
      <c r="O18" s="138">
        <f>SUM(O19:O25)</f>
        <v>7788</v>
      </c>
      <c r="P18" s="118"/>
      <c r="Q18" s="124"/>
      <c r="R18" s="118">
        <v>3872</v>
      </c>
      <c r="S18" s="138">
        <v>3569</v>
      </c>
      <c r="T18" s="119">
        <v>129</v>
      </c>
      <c r="U18" s="138">
        <v>19</v>
      </c>
      <c r="V18" s="139">
        <f>X18+Z18</f>
        <v>0</v>
      </c>
      <c r="W18" s="271">
        <f>Y18+AA18</f>
        <v>50</v>
      </c>
      <c r="X18" s="42">
        <v>0</v>
      </c>
      <c r="Y18" s="51"/>
      <c r="Z18" s="42">
        <v>0</v>
      </c>
      <c r="AA18" s="51">
        <v>50</v>
      </c>
    </row>
    <row r="19" spans="1:32" s="43" customFormat="1" ht="24.95" customHeight="1">
      <c r="A19" s="50" t="s">
        <v>31</v>
      </c>
      <c r="B19" s="113"/>
      <c r="C19" s="108"/>
      <c r="D19" s="75"/>
      <c r="E19" s="74"/>
      <c r="F19" s="113"/>
      <c r="G19" s="108"/>
      <c r="H19" s="75"/>
      <c r="I19" s="74"/>
      <c r="J19" s="119">
        <v>1259</v>
      </c>
      <c r="K19" s="138">
        <v>1124</v>
      </c>
      <c r="L19" s="259">
        <v>0.28670000000000001</v>
      </c>
      <c r="M19" s="181">
        <v>0.25659999999999999</v>
      </c>
      <c r="N19" s="118">
        <v>3971</v>
      </c>
      <c r="O19" s="138">
        <v>3727</v>
      </c>
      <c r="P19" s="118"/>
      <c r="Q19" s="124"/>
      <c r="R19" s="107"/>
      <c r="S19" s="108"/>
      <c r="T19" s="107"/>
      <c r="U19" s="108"/>
      <c r="V19" s="107"/>
      <c r="W19" s="112"/>
      <c r="X19" s="42"/>
      <c r="Y19" s="51"/>
      <c r="Z19" s="42"/>
      <c r="AA19" s="51"/>
    </row>
    <row r="20" spans="1:32" s="52" customFormat="1" ht="24.95" customHeight="1">
      <c r="A20" s="50" t="s">
        <v>32</v>
      </c>
      <c r="B20" s="118">
        <v>288</v>
      </c>
      <c r="C20" s="138">
        <v>280</v>
      </c>
      <c r="D20" s="141">
        <v>0.19700000000000001</v>
      </c>
      <c r="E20" s="181">
        <v>0.251</v>
      </c>
      <c r="F20" s="118">
        <v>538</v>
      </c>
      <c r="G20" s="138">
        <v>529</v>
      </c>
      <c r="H20" s="141">
        <v>0.184</v>
      </c>
      <c r="I20" s="181">
        <v>0.18099999999999999</v>
      </c>
      <c r="J20" s="113"/>
      <c r="K20" s="108"/>
      <c r="L20" s="75"/>
      <c r="M20" s="74"/>
      <c r="N20" s="113"/>
      <c r="O20" s="108"/>
      <c r="P20" s="118"/>
      <c r="Q20" s="124"/>
      <c r="R20" s="107"/>
      <c r="S20" s="108"/>
      <c r="T20" s="107"/>
      <c r="U20" s="108"/>
      <c r="V20" s="107"/>
      <c r="W20" s="112"/>
      <c r="X20" s="42"/>
      <c r="Y20" s="51"/>
      <c r="Z20" s="42"/>
      <c r="AA20" s="51"/>
    </row>
    <row r="21" spans="1:32" s="52" customFormat="1" ht="24.95" customHeight="1">
      <c r="A21" s="50" t="s">
        <v>33</v>
      </c>
      <c r="B21" s="113"/>
      <c r="C21" s="108"/>
      <c r="D21" s="75"/>
      <c r="E21" s="74"/>
      <c r="F21" s="113"/>
      <c r="G21" s="108"/>
      <c r="H21" s="75"/>
      <c r="I21" s="74"/>
      <c r="J21" s="119">
        <v>398</v>
      </c>
      <c r="K21" s="138">
        <v>489</v>
      </c>
      <c r="L21" s="259">
        <v>0.13589999999999999</v>
      </c>
      <c r="M21" s="181">
        <v>0.16750000000000001</v>
      </c>
      <c r="N21" s="118">
        <v>1190</v>
      </c>
      <c r="O21" s="138">
        <v>1397</v>
      </c>
      <c r="P21" s="118"/>
      <c r="Q21" s="124"/>
      <c r="R21" s="107"/>
      <c r="S21" s="108"/>
      <c r="T21" s="107"/>
      <c r="U21" s="108"/>
      <c r="V21" s="107"/>
      <c r="W21" s="112"/>
      <c r="X21" s="42"/>
      <c r="Y21" s="51"/>
      <c r="Z21" s="42"/>
      <c r="AA21" s="51"/>
    </row>
    <row r="22" spans="1:32" s="52" customFormat="1" ht="24.95" customHeight="1">
      <c r="A22" s="50" t="s">
        <v>34</v>
      </c>
      <c r="B22" s="113"/>
      <c r="C22" s="108"/>
      <c r="D22" s="75"/>
      <c r="E22" s="74"/>
      <c r="F22" s="113"/>
      <c r="G22" s="108"/>
      <c r="H22" s="75"/>
      <c r="I22" s="74"/>
      <c r="J22" s="119">
        <v>696</v>
      </c>
      <c r="K22" s="138">
        <v>436</v>
      </c>
      <c r="L22" s="259">
        <v>0.1056</v>
      </c>
      <c r="M22" s="181">
        <v>6.6400000000000001E-2</v>
      </c>
      <c r="N22" s="118">
        <v>1091</v>
      </c>
      <c r="O22" s="138">
        <v>1412</v>
      </c>
      <c r="P22" s="118"/>
      <c r="Q22" s="124"/>
      <c r="R22" s="107"/>
      <c r="S22" s="108"/>
      <c r="T22" s="107"/>
      <c r="U22" s="108"/>
      <c r="V22" s="107"/>
      <c r="W22" s="112"/>
      <c r="X22" s="42"/>
      <c r="Y22" s="51"/>
      <c r="Z22" s="42"/>
      <c r="AA22" s="51"/>
    </row>
    <row r="23" spans="1:32" s="52" customFormat="1" ht="24.95" customHeight="1">
      <c r="A23" s="50" t="s">
        <v>35</v>
      </c>
      <c r="B23" s="113"/>
      <c r="C23" s="108"/>
      <c r="D23" s="75"/>
      <c r="E23" s="74"/>
      <c r="F23" s="113"/>
      <c r="G23" s="108"/>
      <c r="H23" s="75"/>
      <c r="I23" s="74"/>
      <c r="J23" s="119">
        <v>256</v>
      </c>
      <c r="K23" s="138">
        <v>188</v>
      </c>
      <c r="L23" s="259">
        <v>0.1166</v>
      </c>
      <c r="M23" s="181">
        <v>8.5800000000000001E-2</v>
      </c>
      <c r="N23" s="118">
        <v>807</v>
      </c>
      <c r="O23" s="138">
        <v>614</v>
      </c>
      <c r="P23" s="118"/>
      <c r="Q23" s="124"/>
      <c r="R23" s="107"/>
      <c r="S23" s="108"/>
      <c r="T23" s="107"/>
      <c r="U23" s="108"/>
      <c r="V23" s="107"/>
      <c r="W23" s="112"/>
      <c r="X23" s="42"/>
      <c r="Y23" s="51"/>
      <c r="Z23" s="42"/>
      <c r="AA23" s="51"/>
    </row>
    <row r="24" spans="1:32" s="52" customFormat="1" ht="24.95" customHeight="1">
      <c r="A24" s="50" t="s">
        <v>36</v>
      </c>
      <c r="B24" s="118">
        <v>1273</v>
      </c>
      <c r="C24" s="138">
        <v>1380</v>
      </c>
      <c r="D24" s="141">
        <v>0.35199999999999998</v>
      </c>
      <c r="E24" s="181">
        <v>0.378</v>
      </c>
      <c r="F24" s="118">
        <v>2571</v>
      </c>
      <c r="G24" s="138">
        <v>2817</v>
      </c>
      <c r="H24" s="141">
        <v>0.253</v>
      </c>
      <c r="I24" s="181">
        <v>0.27600000000000002</v>
      </c>
      <c r="J24" s="119">
        <v>210</v>
      </c>
      <c r="K24" s="138">
        <v>168</v>
      </c>
      <c r="L24" s="259">
        <v>4.7800000000000002E-2</v>
      </c>
      <c r="M24" s="181">
        <v>3.8899999999999997E-2</v>
      </c>
      <c r="N24" s="118">
        <v>750</v>
      </c>
      <c r="O24" s="138">
        <v>638</v>
      </c>
      <c r="P24" s="118"/>
      <c r="Q24" s="124"/>
      <c r="R24" s="107"/>
      <c r="S24" s="108"/>
      <c r="T24" s="107"/>
      <c r="U24" s="108"/>
      <c r="V24" s="107"/>
      <c r="W24" s="112"/>
      <c r="X24" s="42"/>
      <c r="Y24" s="51"/>
      <c r="Z24" s="42"/>
      <c r="AA24" s="51"/>
    </row>
    <row r="25" spans="1:32" s="52" customFormat="1" ht="24.95" customHeight="1">
      <c r="A25" s="50" t="s">
        <v>37</v>
      </c>
      <c r="B25" s="118">
        <v>309</v>
      </c>
      <c r="C25" s="138">
        <v>249</v>
      </c>
      <c r="D25" s="141">
        <v>0.21099999999999999</v>
      </c>
      <c r="E25" s="181">
        <v>0.17100000000000001</v>
      </c>
      <c r="F25" s="118">
        <v>595</v>
      </c>
      <c r="G25" s="138">
        <v>475</v>
      </c>
      <c r="H25" s="141">
        <v>0.20300000000000001</v>
      </c>
      <c r="I25" s="181">
        <v>0.16300000000000001</v>
      </c>
      <c r="J25" s="113"/>
      <c r="K25" s="108"/>
      <c r="L25" s="75"/>
      <c r="M25" s="74"/>
      <c r="N25" s="113"/>
      <c r="O25" s="108"/>
      <c r="P25" s="118"/>
      <c r="Q25" s="124"/>
      <c r="R25" s="107"/>
      <c r="S25" s="108"/>
      <c r="T25" s="107"/>
      <c r="U25" s="108"/>
      <c r="V25" s="107"/>
      <c r="W25" s="112"/>
      <c r="X25" s="42"/>
      <c r="Y25" s="51"/>
      <c r="Z25" s="42"/>
      <c r="AA25" s="51"/>
    </row>
    <row r="26" spans="1:32" ht="24.95" customHeight="1">
      <c r="A26" s="57" t="s">
        <v>38</v>
      </c>
      <c r="B26" s="118">
        <f>SUM(B27:B31)</f>
        <v>5069</v>
      </c>
      <c r="C26" s="138">
        <v>5083</v>
      </c>
      <c r="D26" s="141">
        <v>0.42299999999999999</v>
      </c>
      <c r="E26" s="181">
        <v>0.432</v>
      </c>
      <c r="F26" s="118">
        <f>SUM(F27:F31)</f>
        <v>11305</v>
      </c>
      <c r="G26" s="138">
        <f>SUM(G27:G31)</f>
        <v>11286</v>
      </c>
      <c r="H26" s="141">
        <v>0.34899999999999998</v>
      </c>
      <c r="I26" s="181">
        <v>0.34699999999999998</v>
      </c>
      <c r="J26" s="258">
        <f>SUM(J27:J31)</f>
        <v>1803</v>
      </c>
      <c r="K26" s="138">
        <f>SUM(K27:K31)</f>
        <v>1814</v>
      </c>
      <c r="L26" s="259">
        <v>0.44779999999999998</v>
      </c>
      <c r="M26" s="181">
        <v>0.44890000000000002</v>
      </c>
      <c r="N26" s="118">
        <f>SUM(N27:N31)</f>
        <v>4416</v>
      </c>
      <c r="O26" s="138">
        <f>SUM(O27:O31)</f>
        <v>5555</v>
      </c>
      <c r="P26" s="118"/>
      <c r="Q26" s="124"/>
      <c r="R26" s="119">
        <v>13063</v>
      </c>
      <c r="S26" s="138">
        <v>12699</v>
      </c>
      <c r="T26" s="119">
        <v>2082</v>
      </c>
      <c r="U26" s="138">
        <v>1479</v>
      </c>
      <c r="V26" s="139">
        <f>X26+Z26</f>
        <v>730</v>
      </c>
      <c r="W26" s="271">
        <f>Y26+AA26</f>
        <v>869</v>
      </c>
      <c r="X26" s="120">
        <v>730</v>
      </c>
      <c r="Y26" s="122">
        <v>869</v>
      </c>
      <c r="Z26" s="120">
        <v>0</v>
      </c>
      <c r="AA26" s="122">
        <v>0</v>
      </c>
      <c r="AB26" s="43"/>
      <c r="AC26" s="44"/>
    </row>
    <row r="27" spans="1:32" s="52" customFormat="1" ht="24.95" customHeight="1">
      <c r="A27" s="50" t="s">
        <v>39</v>
      </c>
      <c r="B27" s="118">
        <v>286</v>
      </c>
      <c r="C27" s="138">
        <v>302</v>
      </c>
      <c r="D27" s="141">
        <v>0.78800000000000003</v>
      </c>
      <c r="E27" s="181">
        <v>0.61799999999999999</v>
      </c>
      <c r="F27" s="118">
        <v>866</v>
      </c>
      <c r="G27" s="138">
        <v>942</v>
      </c>
      <c r="H27" s="141">
        <v>0.59599999999999997</v>
      </c>
      <c r="I27" s="181">
        <v>0.64500000000000002</v>
      </c>
      <c r="J27" s="258">
        <v>80</v>
      </c>
      <c r="K27" s="138">
        <v>93</v>
      </c>
      <c r="L27" s="259">
        <v>4.3700000000000003E-2</v>
      </c>
      <c r="M27" s="181">
        <v>5.0999999999999997E-2</v>
      </c>
      <c r="N27" s="118">
        <v>228</v>
      </c>
      <c r="O27" s="138">
        <v>380</v>
      </c>
      <c r="P27" s="118"/>
      <c r="Q27" s="124"/>
      <c r="R27" s="107"/>
      <c r="S27" s="108"/>
      <c r="T27" s="107"/>
      <c r="U27" s="108"/>
      <c r="V27" s="107"/>
      <c r="W27" s="112"/>
      <c r="X27" s="42"/>
      <c r="Y27" s="51"/>
      <c r="Z27" s="42"/>
      <c r="AA27" s="51"/>
    </row>
    <row r="28" spans="1:32" s="52" customFormat="1" ht="24.95" customHeight="1">
      <c r="A28" s="50" t="s">
        <v>40</v>
      </c>
      <c r="B28" s="118">
        <v>2575</v>
      </c>
      <c r="C28" s="138">
        <v>2457</v>
      </c>
      <c r="D28" s="141">
        <v>0.54100000000000004</v>
      </c>
      <c r="E28" s="181">
        <v>0.51800000000000002</v>
      </c>
      <c r="F28" s="118">
        <v>6199</v>
      </c>
      <c r="G28" s="138">
        <v>5876</v>
      </c>
      <c r="H28" s="141">
        <v>0.376</v>
      </c>
      <c r="I28" s="181">
        <v>0.35799999999999998</v>
      </c>
      <c r="J28" s="113"/>
      <c r="K28" s="108"/>
      <c r="L28" s="75"/>
      <c r="M28" s="74"/>
      <c r="N28" s="113"/>
      <c r="O28" s="108"/>
      <c r="P28" s="118"/>
      <c r="Q28" s="124"/>
      <c r="R28" s="107"/>
      <c r="S28" s="108"/>
      <c r="T28" s="107"/>
      <c r="U28" s="108"/>
      <c r="V28" s="107"/>
      <c r="W28" s="112"/>
      <c r="X28" s="42"/>
      <c r="Y28" s="51"/>
      <c r="Z28" s="42"/>
      <c r="AA28" s="51"/>
    </row>
    <row r="29" spans="1:32" s="52" customFormat="1" ht="24.95" hidden="1" customHeight="1">
      <c r="A29" s="50" t="s">
        <v>41</v>
      </c>
      <c r="B29" s="118"/>
      <c r="C29" s="138"/>
      <c r="D29" s="141"/>
      <c r="E29" s="181"/>
      <c r="F29" s="118"/>
      <c r="G29" s="138"/>
      <c r="H29" s="141"/>
      <c r="I29" s="181"/>
      <c r="J29" s="113"/>
      <c r="K29" s="108"/>
      <c r="L29" s="75"/>
      <c r="M29" s="74"/>
      <c r="N29" s="113"/>
      <c r="O29" s="108"/>
      <c r="P29" s="118"/>
      <c r="Q29" s="124"/>
      <c r="R29" s="107"/>
      <c r="S29" s="108"/>
      <c r="T29" s="107"/>
      <c r="U29" s="108"/>
      <c r="V29" s="107"/>
      <c r="W29" s="112"/>
      <c r="X29" s="42"/>
      <c r="Y29" s="51"/>
      <c r="Z29" s="42"/>
      <c r="AA29" s="51"/>
    </row>
    <row r="30" spans="1:32" s="52" customFormat="1" ht="24.95" customHeight="1">
      <c r="A30" s="50" t="s">
        <v>42</v>
      </c>
      <c r="B30" s="216"/>
      <c r="C30" s="110"/>
      <c r="D30" s="217"/>
      <c r="E30" s="214"/>
      <c r="F30" s="216"/>
      <c r="G30" s="110"/>
      <c r="H30" s="217"/>
      <c r="I30" s="214"/>
      <c r="J30" s="258">
        <v>1723</v>
      </c>
      <c r="K30" s="138">
        <v>1721</v>
      </c>
      <c r="L30" s="259">
        <v>0.78459999999999996</v>
      </c>
      <c r="M30" s="181">
        <v>0.66700000000000004</v>
      </c>
      <c r="N30" s="118">
        <v>4188</v>
      </c>
      <c r="O30" s="138">
        <v>5175</v>
      </c>
      <c r="P30" s="118"/>
      <c r="Q30" s="124"/>
      <c r="R30" s="107"/>
      <c r="S30" s="108"/>
      <c r="T30" s="107"/>
      <c r="U30" s="108"/>
      <c r="V30" s="107"/>
      <c r="W30" s="112"/>
      <c r="X30" s="42"/>
      <c r="Y30" s="51"/>
      <c r="Z30" s="42"/>
      <c r="AA30" s="51"/>
    </row>
    <row r="31" spans="1:32" s="52" customFormat="1" ht="24.95" customHeight="1">
      <c r="A31" s="50" t="s">
        <v>43</v>
      </c>
      <c r="B31" s="118">
        <v>2208</v>
      </c>
      <c r="C31" s="138">
        <v>2324</v>
      </c>
      <c r="D31" s="141">
        <v>0.32200000000000001</v>
      </c>
      <c r="E31" s="181">
        <v>0.35599999999999998</v>
      </c>
      <c r="F31" s="118">
        <v>4240</v>
      </c>
      <c r="G31" s="138">
        <v>4468</v>
      </c>
      <c r="H31" s="141">
        <v>0.29399999999999998</v>
      </c>
      <c r="I31" s="181">
        <v>0.30599999999999999</v>
      </c>
      <c r="J31" s="113"/>
      <c r="K31" s="108"/>
      <c r="L31" s="75"/>
      <c r="M31" s="74"/>
      <c r="N31" s="113"/>
      <c r="O31" s="108"/>
      <c r="P31" s="118"/>
      <c r="Q31" s="124"/>
      <c r="R31" s="107"/>
      <c r="S31" s="108"/>
      <c r="T31" s="107"/>
      <c r="U31" s="108"/>
      <c r="V31" s="107"/>
      <c r="W31" s="112"/>
      <c r="X31" s="42"/>
      <c r="Y31" s="51"/>
      <c r="Z31" s="42"/>
      <c r="AA31" s="51"/>
    </row>
    <row r="32" spans="1:32" s="133" customFormat="1" ht="24.95" customHeight="1" thickBot="1">
      <c r="A32" s="6" t="s">
        <v>44</v>
      </c>
      <c r="B32" s="260">
        <f>B6+B7+B17+B18+B26</f>
        <v>46292</v>
      </c>
      <c r="C32" s="234">
        <f>C6+C7+C17+C18+C26</f>
        <v>50224</v>
      </c>
      <c r="D32" s="261">
        <v>0.58399999999999996</v>
      </c>
      <c r="E32" s="262">
        <v>0.629</v>
      </c>
      <c r="F32" s="260">
        <f>F6+F7+F17+F18+F26</f>
        <v>102812</v>
      </c>
      <c r="G32" s="263">
        <f>G6+G7+G17+G18+G26</f>
        <v>111285</v>
      </c>
      <c r="H32" s="261">
        <v>0.48199999999999998</v>
      </c>
      <c r="I32" s="262">
        <v>0.51200000000000001</v>
      </c>
      <c r="J32" s="241">
        <f>J6+J7+J17+J18+J26</f>
        <v>40200</v>
      </c>
      <c r="K32" s="240">
        <f>K6+K7+K17+K18+K26</f>
        <v>40151</v>
      </c>
      <c r="L32" s="143">
        <v>0.4345</v>
      </c>
      <c r="M32" s="264">
        <v>0.43269999999999997</v>
      </c>
      <c r="N32" s="265">
        <f>N6+N7+N17+N18+N26</f>
        <v>109231</v>
      </c>
      <c r="O32" s="240">
        <f>O6+O7+O17+O18+O26</f>
        <v>113114</v>
      </c>
      <c r="P32" s="244"/>
      <c r="Q32" s="245"/>
      <c r="R32" s="233">
        <f t="shared" ref="R32:AA32" si="1">R6+R7+R17+R18+R26</f>
        <v>145678</v>
      </c>
      <c r="S32" s="234">
        <f t="shared" si="1"/>
        <v>168199</v>
      </c>
      <c r="T32" s="233">
        <f t="shared" si="1"/>
        <v>28354</v>
      </c>
      <c r="U32" s="234">
        <f t="shared" si="1"/>
        <v>20026</v>
      </c>
      <c r="V32" s="233">
        <f t="shared" si="1"/>
        <v>6923</v>
      </c>
      <c r="W32" s="272">
        <f t="shared" si="1"/>
        <v>5740</v>
      </c>
      <c r="X32" s="24">
        <f t="shared" si="1"/>
        <v>6476</v>
      </c>
      <c r="Y32" s="132">
        <f t="shared" si="1"/>
        <v>5312</v>
      </c>
      <c r="Z32" s="24">
        <f>Z6+Z7+Z17+Z18+Z26</f>
        <v>447</v>
      </c>
      <c r="AA32" s="132">
        <f t="shared" si="1"/>
        <v>428</v>
      </c>
      <c r="AB32" s="297"/>
      <c r="AC32" s="297"/>
      <c r="AD32" s="297"/>
      <c r="AE32" s="297"/>
      <c r="AF32" s="297"/>
    </row>
    <row r="33" spans="1:37" s="134" customFormat="1" ht="24.95" customHeight="1">
      <c r="A33" s="96" t="s">
        <v>45</v>
      </c>
      <c r="B33" s="334">
        <f>(B48-C48)/C48</f>
        <v>-8.0327259204165113E-2</v>
      </c>
      <c r="C33" s="335"/>
      <c r="D33" s="316">
        <f>D48-E48</f>
        <v>1.100000000000001E-2</v>
      </c>
      <c r="E33" s="317"/>
      <c r="F33" s="334">
        <f>(F48-G48)/G48</f>
        <v>-1.8623212504156968E-3</v>
      </c>
      <c r="G33" s="335"/>
      <c r="H33" s="316">
        <f>H48-I48</f>
        <v>1.5000000000000013E-2</v>
      </c>
      <c r="I33" s="317"/>
      <c r="J33" s="316">
        <f>(J48-K48)/K48</f>
        <v>7.8394095280697837E-2</v>
      </c>
      <c r="K33" s="317"/>
      <c r="L33" s="316">
        <f>L48-M48</f>
        <v>2.4299999999999988E-2</v>
      </c>
      <c r="M33" s="317"/>
      <c r="N33" s="316">
        <f>(N48-O48)/O48</f>
        <v>9.5697904991809635E-2</v>
      </c>
      <c r="O33" s="317"/>
      <c r="P33" s="316">
        <f>P48-Q48</f>
        <v>0</v>
      </c>
      <c r="Q33" s="328"/>
      <c r="R33" s="316">
        <f>(R48-S48)/S48</f>
        <v>0.1854351383437256</v>
      </c>
      <c r="S33" s="317"/>
      <c r="T33" s="316">
        <f>(T48-U48)/U48</f>
        <v>0.89058709364386224</v>
      </c>
      <c r="U33" s="317"/>
      <c r="V33" s="316">
        <f>(V48-W48)/W48</f>
        <v>0.65478023930813889</v>
      </c>
      <c r="W33" s="318"/>
      <c r="X33" s="310"/>
      <c r="Y33" s="311"/>
      <c r="Z33" s="302"/>
      <c r="AA33" s="303"/>
    </row>
    <row r="34" spans="1:37" s="41" customFormat="1" ht="24.95" customHeight="1">
      <c r="A34" s="25" t="s">
        <v>46</v>
      </c>
      <c r="B34" s="119">
        <f>B36+B37+B38+B35+B39</f>
        <v>9628</v>
      </c>
      <c r="C34" s="138">
        <f>C35+C36+C37+C38+C39</f>
        <v>12174</v>
      </c>
      <c r="D34" s="259">
        <v>0.29599999999999999</v>
      </c>
      <c r="E34" s="181">
        <v>0.309</v>
      </c>
      <c r="F34" s="119">
        <f>F36+F37+F38+F35+F39</f>
        <v>24596</v>
      </c>
      <c r="G34" s="138">
        <f>G35+G36+G37+G38+G39</f>
        <v>24713</v>
      </c>
      <c r="H34" s="259">
        <v>0.21299999999999999</v>
      </c>
      <c r="I34" s="181">
        <v>0.20100000000000001</v>
      </c>
      <c r="J34" s="119">
        <f>J36+J37+J38+J35</f>
        <v>2715</v>
      </c>
      <c r="K34" s="138">
        <f>K36+K37+K38</f>
        <v>2597</v>
      </c>
      <c r="L34" s="259">
        <v>0.24729999999999999</v>
      </c>
      <c r="M34" s="181">
        <v>0.23719999999999999</v>
      </c>
      <c r="N34" s="119">
        <f>N36+N37+N38+N35</f>
        <v>7241</v>
      </c>
      <c r="O34" s="138">
        <f>O36+O37+O38</f>
        <v>6913</v>
      </c>
      <c r="P34" s="118"/>
      <c r="Q34" s="124"/>
      <c r="R34" s="119">
        <v>45695</v>
      </c>
      <c r="S34" s="138">
        <v>45082</v>
      </c>
      <c r="T34" s="139">
        <v>4879</v>
      </c>
      <c r="U34" s="138">
        <v>2005</v>
      </c>
      <c r="V34" s="139">
        <f>X34+Z34</f>
        <v>2705</v>
      </c>
      <c r="W34" s="271">
        <f>Y34+AA34</f>
        <v>1080</v>
      </c>
      <c r="X34" s="120">
        <v>2452</v>
      </c>
      <c r="Y34" s="122">
        <v>568</v>
      </c>
      <c r="Z34" s="121">
        <v>253</v>
      </c>
      <c r="AA34" s="123">
        <v>512</v>
      </c>
      <c r="AB34" s="59"/>
      <c r="AC34" s="59"/>
      <c r="AD34" s="59"/>
      <c r="AE34" s="59"/>
      <c r="AF34" s="59"/>
      <c r="AG34" s="59"/>
      <c r="AH34" s="59"/>
      <c r="AI34" s="59"/>
      <c r="AJ34" s="59"/>
      <c r="AK34" s="59"/>
    </row>
    <row r="35" spans="1:37" s="54" customFormat="1" ht="24.95" customHeight="1">
      <c r="A35" s="53" t="s">
        <v>47</v>
      </c>
      <c r="B35" s="118">
        <v>0</v>
      </c>
      <c r="C35" s="138">
        <v>0</v>
      </c>
      <c r="D35" s="141">
        <v>0</v>
      </c>
      <c r="E35" s="181">
        <v>0</v>
      </c>
      <c r="F35" s="118">
        <v>0</v>
      </c>
      <c r="G35" s="138">
        <v>0</v>
      </c>
      <c r="H35" s="141">
        <v>0</v>
      </c>
      <c r="I35" s="181">
        <v>0</v>
      </c>
      <c r="J35" s="107"/>
      <c r="K35" s="108"/>
      <c r="L35" s="76"/>
      <c r="M35" s="74"/>
      <c r="N35" s="107"/>
      <c r="O35" s="108"/>
      <c r="P35" s="119"/>
      <c r="Q35" s="124"/>
      <c r="R35" s="107"/>
      <c r="S35" s="108"/>
      <c r="T35" s="107"/>
      <c r="U35" s="108"/>
      <c r="V35" s="107"/>
      <c r="W35" s="112"/>
      <c r="X35" s="120"/>
      <c r="Y35" s="122"/>
      <c r="Z35" s="120"/>
      <c r="AA35" s="122"/>
    </row>
    <row r="36" spans="1:37" s="54" customFormat="1" ht="24.95" customHeight="1">
      <c r="A36" s="53" t="s">
        <v>48</v>
      </c>
      <c r="B36" s="118">
        <v>4918</v>
      </c>
      <c r="C36" s="138">
        <v>7611</v>
      </c>
      <c r="D36" s="141">
        <v>0.25800000000000001</v>
      </c>
      <c r="E36" s="181">
        <v>0.29299999999999998</v>
      </c>
      <c r="F36" s="118">
        <v>12836</v>
      </c>
      <c r="G36" s="138">
        <v>13240</v>
      </c>
      <c r="H36" s="141">
        <v>0.16700000000000001</v>
      </c>
      <c r="I36" s="181">
        <v>0.156</v>
      </c>
      <c r="J36" s="107"/>
      <c r="K36" s="108"/>
      <c r="L36" s="76"/>
      <c r="M36" s="74"/>
      <c r="N36" s="107"/>
      <c r="O36" s="108"/>
      <c r="P36" s="119"/>
      <c r="Q36" s="124"/>
      <c r="R36" s="107"/>
      <c r="S36" s="108"/>
      <c r="T36" s="107"/>
      <c r="U36" s="108"/>
      <c r="V36" s="107"/>
      <c r="W36" s="112"/>
      <c r="X36" s="120"/>
      <c r="Y36" s="122"/>
      <c r="Z36" s="120"/>
      <c r="AA36" s="122"/>
    </row>
    <row r="37" spans="1:37" s="54" customFormat="1" ht="24.95" customHeight="1">
      <c r="A37" s="53" t="s">
        <v>49</v>
      </c>
      <c r="B37" s="118">
        <v>3386</v>
      </c>
      <c r="C37" s="138">
        <v>3116</v>
      </c>
      <c r="D37" s="141">
        <v>0.33300000000000002</v>
      </c>
      <c r="E37" s="181">
        <v>0.30299999999999999</v>
      </c>
      <c r="F37" s="118">
        <v>8256</v>
      </c>
      <c r="G37" s="138">
        <v>7682</v>
      </c>
      <c r="H37" s="141">
        <v>0.29099999999999998</v>
      </c>
      <c r="I37" s="181">
        <v>0.27500000000000002</v>
      </c>
      <c r="J37" s="119">
        <v>2715</v>
      </c>
      <c r="K37" s="138">
        <v>2597</v>
      </c>
      <c r="L37" s="259">
        <v>0.24729999999999999</v>
      </c>
      <c r="M37" s="181">
        <v>0.23719999999999999</v>
      </c>
      <c r="N37" s="119">
        <v>7241</v>
      </c>
      <c r="O37" s="138">
        <v>6913</v>
      </c>
      <c r="P37" s="119"/>
      <c r="Q37" s="124"/>
      <c r="R37" s="107"/>
      <c r="S37" s="108"/>
      <c r="T37" s="107"/>
      <c r="U37" s="108"/>
      <c r="V37" s="107"/>
      <c r="W37" s="112"/>
      <c r="X37" s="120"/>
      <c r="Y37" s="122"/>
      <c r="Z37" s="120"/>
      <c r="AA37" s="122"/>
    </row>
    <row r="38" spans="1:37" s="54" customFormat="1" ht="24.95" customHeight="1">
      <c r="A38" s="53" t="s">
        <v>50</v>
      </c>
      <c r="B38" s="118">
        <v>1217</v>
      </c>
      <c r="C38" s="138">
        <v>1316</v>
      </c>
      <c r="D38" s="141">
        <v>0.41899999999999998</v>
      </c>
      <c r="E38" s="181">
        <v>0.45800000000000002</v>
      </c>
      <c r="F38" s="118">
        <v>3027</v>
      </c>
      <c r="G38" s="138">
        <v>3208</v>
      </c>
      <c r="H38" s="141">
        <v>0.34699999999999998</v>
      </c>
      <c r="I38" s="181">
        <v>0.373</v>
      </c>
      <c r="J38" s="107"/>
      <c r="K38" s="108"/>
      <c r="L38" s="76"/>
      <c r="M38" s="74"/>
      <c r="N38" s="107"/>
      <c r="O38" s="108"/>
      <c r="P38" s="119"/>
      <c r="Q38" s="124"/>
      <c r="R38" s="107"/>
      <c r="S38" s="108"/>
      <c r="T38" s="107"/>
      <c r="U38" s="108"/>
      <c r="V38" s="107"/>
      <c r="W38" s="112"/>
      <c r="X38" s="120"/>
      <c r="Y38" s="122"/>
      <c r="Z38" s="120"/>
      <c r="AA38" s="122"/>
    </row>
    <row r="39" spans="1:37" s="54" customFormat="1" ht="24.95" customHeight="1">
      <c r="A39" s="246" t="s">
        <v>51</v>
      </c>
      <c r="B39" s="118">
        <v>107</v>
      </c>
      <c r="C39" s="138">
        <v>131</v>
      </c>
      <c r="D39" s="141">
        <v>0.34</v>
      </c>
      <c r="E39" s="181">
        <v>0.48199999999999998</v>
      </c>
      <c r="F39" s="118">
        <v>477</v>
      </c>
      <c r="G39" s="138">
        <v>583</v>
      </c>
      <c r="H39" s="141">
        <v>0.252</v>
      </c>
      <c r="I39" s="181">
        <v>0.35699999999999998</v>
      </c>
      <c r="J39" s="107"/>
      <c r="K39" s="108"/>
      <c r="L39" s="76"/>
      <c r="M39" s="74"/>
      <c r="N39" s="107"/>
      <c r="O39" s="108"/>
      <c r="P39" s="119"/>
      <c r="Q39" s="124"/>
      <c r="R39" s="107"/>
      <c r="S39" s="108"/>
      <c r="T39" s="107"/>
      <c r="U39" s="108"/>
      <c r="V39" s="107"/>
      <c r="W39" s="112"/>
      <c r="X39" s="120"/>
      <c r="Y39" s="122"/>
      <c r="Z39" s="120"/>
      <c r="AA39" s="122"/>
    </row>
    <row r="40" spans="1:37" s="43" customFormat="1" ht="24.95" customHeight="1">
      <c r="A40" s="27" t="s">
        <v>52</v>
      </c>
      <c r="B40" s="118">
        <f>B41+B42</f>
        <v>4659</v>
      </c>
      <c r="C40" s="138">
        <f>C41+C42</f>
        <v>4073</v>
      </c>
      <c r="D40" s="141">
        <v>0.51</v>
      </c>
      <c r="E40" s="181">
        <v>0.48399999999999999</v>
      </c>
      <c r="F40" s="118">
        <f>SUM(F41:F42)</f>
        <v>8915</v>
      </c>
      <c r="G40" s="138">
        <f>SUM(G41:G42)</f>
        <v>8845</v>
      </c>
      <c r="H40" s="141">
        <v>0.375</v>
      </c>
      <c r="I40" s="181">
        <v>0.37</v>
      </c>
      <c r="J40" s="119">
        <f t="shared" ref="J40:O40" si="2">J41</f>
        <v>4673</v>
      </c>
      <c r="K40" s="138">
        <f t="shared" si="2"/>
        <v>4179</v>
      </c>
      <c r="L40" s="259">
        <v>0.35470000000000002</v>
      </c>
      <c r="M40" s="181">
        <v>0.318</v>
      </c>
      <c r="N40" s="119">
        <v>12155</v>
      </c>
      <c r="O40" s="138">
        <f t="shared" si="2"/>
        <v>10607</v>
      </c>
      <c r="P40" s="119"/>
      <c r="Q40" s="124"/>
      <c r="R40" s="119">
        <v>24759</v>
      </c>
      <c r="S40" s="138">
        <v>20757</v>
      </c>
      <c r="T40" s="119">
        <v>1121</v>
      </c>
      <c r="U40" s="138">
        <v>929</v>
      </c>
      <c r="V40" s="139">
        <f>X40+Z40</f>
        <v>3213</v>
      </c>
      <c r="W40" s="271">
        <f>Y40+AA40</f>
        <v>2354</v>
      </c>
      <c r="X40" s="120">
        <v>3170</v>
      </c>
      <c r="Y40" s="122">
        <v>2346</v>
      </c>
      <c r="Z40" s="120">
        <v>43</v>
      </c>
      <c r="AA40" s="122">
        <v>8</v>
      </c>
      <c r="AB40" s="60"/>
      <c r="AC40" s="60"/>
      <c r="AD40" s="60"/>
      <c r="AE40" s="60"/>
      <c r="AF40" s="60"/>
      <c r="AG40" s="60"/>
      <c r="AH40" s="60"/>
      <c r="AI40" s="60"/>
      <c r="AJ40" s="60"/>
    </row>
    <row r="41" spans="1:37" s="43" customFormat="1" ht="24.95" customHeight="1">
      <c r="A41" s="230" t="s">
        <v>53</v>
      </c>
      <c r="B41" s="118">
        <v>2136</v>
      </c>
      <c r="C41" s="138">
        <v>1617</v>
      </c>
      <c r="D41" s="141">
        <v>0.41</v>
      </c>
      <c r="E41" s="181">
        <v>0.36399999999999999</v>
      </c>
      <c r="F41" s="118">
        <v>3276</v>
      </c>
      <c r="G41" s="138">
        <v>3218</v>
      </c>
      <c r="H41" s="141">
        <v>0.32300000000000001</v>
      </c>
      <c r="I41" s="181">
        <v>0.316</v>
      </c>
      <c r="J41" s="118">
        <v>4673</v>
      </c>
      <c r="K41" s="138">
        <v>4179</v>
      </c>
      <c r="L41" s="259">
        <v>0.35470000000000002</v>
      </c>
      <c r="M41" s="181">
        <v>0.318</v>
      </c>
      <c r="N41" s="118">
        <v>12155</v>
      </c>
      <c r="O41" s="138">
        <v>10607</v>
      </c>
      <c r="P41" s="218"/>
      <c r="Q41" s="219"/>
      <c r="R41" s="107"/>
      <c r="S41" s="108"/>
      <c r="T41" s="107"/>
      <c r="U41" s="108"/>
      <c r="V41" s="107"/>
      <c r="W41" s="112"/>
      <c r="X41" s="120"/>
      <c r="Y41" s="122"/>
      <c r="Z41" s="120"/>
      <c r="AA41" s="122"/>
      <c r="AB41" s="60"/>
      <c r="AC41" s="60"/>
      <c r="AD41" s="60"/>
      <c r="AE41" s="60"/>
      <c r="AF41" s="60"/>
      <c r="AG41" s="60"/>
      <c r="AH41" s="60"/>
      <c r="AI41" s="60"/>
      <c r="AJ41" s="60"/>
    </row>
    <row r="42" spans="1:37" s="43" customFormat="1" ht="24.95" customHeight="1">
      <c r="A42" s="230" t="s">
        <v>54</v>
      </c>
      <c r="B42" s="118">
        <v>2523</v>
      </c>
      <c r="C42" s="138">
        <v>2456</v>
      </c>
      <c r="D42" s="141">
        <v>0.64200000000000002</v>
      </c>
      <c r="E42" s="181">
        <v>0.61799999999999999</v>
      </c>
      <c r="F42" s="118">
        <v>5639</v>
      </c>
      <c r="G42" s="138">
        <v>5627</v>
      </c>
      <c r="H42" s="141">
        <v>0.41499999999999998</v>
      </c>
      <c r="I42" s="181">
        <v>0.40899999999999997</v>
      </c>
      <c r="J42" s="107"/>
      <c r="K42" s="108"/>
      <c r="L42" s="76"/>
      <c r="M42" s="74"/>
      <c r="N42" s="107"/>
      <c r="O42" s="108"/>
      <c r="P42" s="119"/>
      <c r="Q42" s="124"/>
      <c r="R42" s="107"/>
      <c r="S42" s="108"/>
      <c r="T42" s="107"/>
      <c r="U42" s="108"/>
      <c r="V42" s="107"/>
      <c r="W42" s="112"/>
      <c r="X42" s="120"/>
      <c r="Y42" s="122"/>
      <c r="Z42" s="120"/>
      <c r="AA42" s="122"/>
      <c r="AB42" s="60"/>
      <c r="AC42" s="60"/>
      <c r="AD42" s="60"/>
      <c r="AE42" s="60"/>
      <c r="AF42" s="60"/>
      <c r="AG42" s="60"/>
      <c r="AH42" s="60"/>
      <c r="AI42" s="60"/>
      <c r="AJ42" s="60"/>
    </row>
    <row r="43" spans="1:37" s="43" customFormat="1" ht="24.95" customHeight="1">
      <c r="A43" s="26" t="s">
        <v>55</v>
      </c>
      <c r="B43" s="118">
        <f>SUM(B44:B47)</f>
        <v>5497</v>
      </c>
      <c r="C43" s="138">
        <f>C44+C45+C46+C47</f>
        <v>5265</v>
      </c>
      <c r="D43" s="141">
        <v>0.505</v>
      </c>
      <c r="E43" s="181">
        <v>0.47799999999999998</v>
      </c>
      <c r="F43" s="118">
        <f>SUM(F44:F47)</f>
        <v>11510</v>
      </c>
      <c r="G43" s="138">
        <f>SUM(G44:G47)</f>
        <v>11547</v>
      </c>
      <c r="H43" s="259">
        <v>0.47699999999999998</v>
      </c>
      <c r="I43" s="181">
        <v>0.438</v>
      </c>
      <c r="J43" s="118">
        <v>2255</v>
      </c>
      <c r="K43" s="138">
        <v>2166</v>
      </c>
      <c r="L43" s="259">
        <v>0.61609999999999998</v>
      </c>
      <c r="M43" s="181">
        <v>0.59340000000000004</v>
      </c>
      <c r="N43" s="118">
        <v>6022</v>
      </c>
      <c r="O43" s="138">
        <v>5678</v>
      </c>
      <c r="P43" s="119"/>
      <c r="Q43" s="124"/>
      <c r="R43" s="119">
        <v>40383</v>
      </c>
      <c r="S43" s="138">
        <v>27660</v>
      </c>
      <c r="T43" s="119">
        <v>1793</v>
      </c>
      <c r="U43" s="138">
        <v>1188</v>
      </c>
      <c r="V43" s="139">
        <f>X43+Z43</f>
        <v>22018</v>
      </c>
      <c r="W43" s="271">
        <f>Y43+AA43</f>
        <v>13448</v>
      </c>
      <c r="X43" s="120">
        <v>22018</v>
      </c>
      <c r="Y43" s="122">
        <v>13448</v>
      </c>
      <c r="Z43" s="120">
        <v>0</v>
      </c>
      <c r="AA43" s="122">
        <v>0</v>
      </c>
      <c r="AB43" s="60"/>
      <c r="AC43" s="60"/>
      <c r="AD43" s="60"/>
      <c r="AE43" s="60"/>
      <c r="AF43" s="60"/>
      <c r="AG43" s="60"/>
      <c r="AH43" s="60"/>
      <c r="AI43" s="60"/>
      <c r="AJ43" s="60"/>
    </row>
    <row r="44" spans="1:37" s="52" customFormat="1" ht="24.95" customHeight="1">
      <c r="A44" s="50" t="s">
        <v>56</v>
      </c>
      <c r="B44" s="118">
        <v>3676</v>
      </c>
      <c r="C44" s="138">
        <v>3771</v>
      </c>
      <c r="D44" s="141">
        <v>0.59099999999999997</v>
      </c>
      <c r="E44" s="181">
        <v>0.59399999999999997</v>
      </c>
      <c r="F44" s="118">
        <v>7953</v>
      </c>
      <c r="G44" s="138">
        <v>7991</v>
      </c>
      <c r="H44" s="259">
        <v>0.57199999999999995</v>
      </c>
      <c r="I44" s="181">
        <v>0.56499999999999995</v>
      </c>
      <c r="J44" s="107"/>
      <c r="K44" s="108"/>
      <c r="L44" s="76"/>
      <c r="M44" s="74"/>
      <c r="N44" s="107"/>
      <c r="O44" s="108"/>
      <c r="P44" s="119"/>
      <c r="Q44" s="124"/>
      <c r="R44" s="107"/>
      <c r="S44" s="108"/>
      <c r="T44" s="107"/>
      <c r="U44" s="108"/>
      <c r="V44" s="107"/>
      <c r="W44" s="112"/>
      <c r="X44" s="120"/>
      <c r="Y44" s="122"/>
      <c r="Z44" s="120"/>
      <c r="AA44" s="122"/>
    </row>
    <row r="45" spans="1:37" s="52" customFormat="1" ht="24.95" customHeight="1">
      <c r="A45" s="50" t="s">
        <v>57</v>
      </c>
      <c r="B45" s="118">
        <v>505</v>
      </c>
      <c r="C45" s="138">
        <v>453</v>
      </c>
      <c r="D45" s="141">
        <v>0.35</v>
      </c>
      <c r="E45" s="181">
        <v>0.17799999999999999</v>
      </c>
      <c r="F45" s="118">
        <v>959</v>
      </c>
      <c r="G45" s="138">
        <v>868</v>
      </c>
      <c r="H45" s="259">
        <v>0.33200000000000002</v>
      </c>
      <c r="I45" s="181">
        <v>0.17100000000000001</v>
      </c>
      <c r="J45" s="107"/>
      <c r="K45" s="108"/>
      <c r="L45" s="76"/>
      <c r="M45" s="74"/>
      <c r="N45" s="107"/>
      <c r="O45" s="108"/>
      <c r="P45" s="119"/>
      <c r="Q45" s="124"/>
      <c r="R45" s="107"/>
      <c r="S45" s="108"/>
      <c r="T45" s="107"/>
      <c r="U45" s="108"/>
      <c r="V45" s="107"/>
      <c r="W45" s="112"/>
      <c r="X45" s="120"/>
      <c r="Y45" s="122"/>
      <c r="Z45" s="120"/>
      <c r="AA45" s="122"/>
    </row>
    <row r="46" spans="1:37" s="52" customFormat="1" ht="24.95" customHeight="1">
      <c r="A46" s="50" t="s">
        <v>58</v>
      </c>
      <c r="B46" s="118">
        <v>347</v>
      </c>
      <c r="C46" s="138">
        <v>376</v>
      </c>
      <c r="D46" s="141">
        <v>0.47399999999999998</v>
      </c>
      <c r="E46" s="181">
        <v>0.51800000000000002</v>
      </c>
      <c r="F46" s="118">
        <v>1486</v>
      </c>
      <c r="G46" s="138">
        <v>1475</v>
      </c>
      <c r="H46" s="259">
        <v>0.33800000000000002</v>
      </c>
      <c r="I46" s="181">
        <v>0.33900000000000002</v>
      </c>
      <c r="J46" s="107"/>
      <c r="K46" s="108"/>
      <c r="L46" s="76"/>
      <c r="M46" s="74"/>
      <c r="N46" s="107"/>
      <c r="O46" s="108"/>
      <c r="P46" s="119"/>
      <c r="Q46" s="124"/>
      <c r="R46" s="107"/>
      <c r="S46" s="108"/>
      <c r="T46" s="107"/>
      <c r="U46" s="108"/>
      <c r="V46" s="107"/>
      <c r="W46" s="112"/>
      <c r="X46" s="120"/>
      <c r="Y46" s="122"/>
      <c r="Z46" s="120"/>
      <c r="AA46" s="122"/>
    </row>
    <row r="47" spans="1:37" s="56" customFormat="1" ht="24.95" customHeight="1">
      <c r="A47" s="55" t="s">
        <v>59</v>
      </c>
      <c r="B47" s="118">
        <v>969</v>
      </c>
      <c r="C47" s="138">
        <v>665</v>
      </c>
      <c r="D47" s="141">
        <v>0.39100000000000001</v>
      </c>
      <c r="E47" s="181">
        <v>0.47199999999999998</v>
      </c>
      <c r="F47" s="118">
        <v>1112</v>
      </c>
      <c r="G47" s="138">
        <v>1213</v>
      </c>
      <c r="H47" s="259">
        <v>0.38200000000000001</v>
      </c>
      <c r="I47" s="181">
        <v>0.44</v>
      </c>
      <c r="J47" s="107"/>
      <c r="K47" s="114"/>
      <c r="L47" s="76"/>
      <c r="M47" s="83"/>
      <c r="N47" s="107"/>
      <c r="O47" s="114"/>
      <c r="P47" s="129"/>
      <c r="Q47" s="124"/>
      <c r="R47" s="107"/>
      <c r="S47" s="114"/>
      <c r="T47" s="107"/>
      <c r="U47" s="114"/>
      <c r="V47" s="107"/>
      <c r="W47" s="112"/>
      <c r="X47" s="120"/>
      <c r="Y47" s="122"/>
      <c r="Z47" s="120"/>
      <c r="AA47" s="122"/>
    </row>
    <row r="48" spans="1:37" s="133" customFormat="1" ht="24.95" customHeight="1" thickBot="1">
      <c r="A48" s="93" t="s">
        <v>44</v>
      </c>
      <c r="B48" s="260">
        <f>B34+B40+B43</f>
        <v>19784</v>
      </c>
      <c r="C48" s="263">
        <f>C34+C40+C43</f>
        <v>21512</v>
      </c>
      <c r="D48" s="266">
        <v>0.377</v>
      </c>
      <c r="E48" s="267">
        <v>0.36599999999999999</v>
      </c>
      <c r="F48" s="260">
        <f>F34+F40+F43</f>
        <v>45021</v>
      </c>
      <c r="G48" s="263">
        <f>G34+G40+G43</f>
        <v>45105</v>
      </c>
      <c r="H48" s="266">
        <v>0.27500000000000002</v>
      </c>
      <c r="I48" s="267">
        <v>0.26</v>
      </c>
      <c r="J48" s="235">
        <f>J34+J40+J43</f>
        <v>9643</v>
      </c>
      <c r="K48" s="236">
        <f>K34+K40+K43</f>
        <v>8942</v>
      </c>
      <c r="L48" s="268">
        <v>0.34670000000000001</v>
      </c>
      <c r="M48" s="269">
        <v>0.32240000000000002</v>
      </c>
      <c r="N48" s="260">
        <f t="shared" ref="N48:U48" si="3">N34+N40+N43</f>
        <v>25418</v>
      </c>
      <c r="O48" s="263">
        <f t="shared" si="3"/>
        <v>23198</v>
      </c>
      <c r="P48" s="247"/>
      <c r="Q48" s="248"/>
      <c r="R48" s="260">
        <f t="shared" si="3"/>
        <v>110837</v>
      </c>
      <c r="S48" s="263">
        <f t="shared" si="3"/>
        <v>93499</v>
      </c>
      <c r="T48" s="235">
        <f t="shared" si="3"/>
        <v>7793</v>
      </c>
      <c r="U48" s="236">
        <f t="shared" si="3"/>
        <v>4122</v>
      </c>
      <c r="V48" s="260">
        <f>V34+V43+V40</f>
        <v>27936</v>
      </c>
      <c r="W48" s="270">
        <f>W34+W40+W43</f>
        <v>16882</v>
      </c>
      <c r="X48" s="135">
        <f>X34+X43+X40</f>
        <v>27640</v>
      </c>
      <c r="Y48" s="136">
        <f>Y34+Y43+Y40</f>
        <v>16362</v>
      </c>
      <c r="Z48" s="135">
        <f>Z34+Z43+Z40</f>
        <v>296</v>
      </c>
      <c r="AA48" s="136">
        <f>AA34+AA43+AA40</f>
        <v>520</v>
      </c>
      <c r="AB48" s="297"/>
      <c r="AC48" s="297"/>
      <c r="AD48" s="297"/>
      <c r="AE48" s="297"/>
      <c r="AF48" s="297"/>
      <c r="AG48" s="297"/>
      <c r="AH48" s="297"/>
      <c r="AI48" s="297"/>
      <c r="AJ48" s="297"/>
      <c r="AK48" s="297"/>
    </row>
    <row r="49" spans="1:27" ht="24.95" hidden="1" customHeight="1" thickTop="1" thickBot="1">
      <c r="A49" s="85" t="s">
        <v>60</v>
      </c>
      <c r="B49" s="86">
        <f>B32+B48</f>
        <v>66076</v>
      </c>
      <c r="C49" s="87">
        <f>C32+C48</f>
        <v>71736</v>
      </c>
      <c r="D49" s="88">
        <v>0.52645777132185101</v>
      </c>
      <c r="E49" s="89">
        <v>0.62758620689655176</v>
      </c>
      <c r="F49" s="86">
        <f>F32+F48</f>
        <v>147833</v>
      </c>
      <c r="G49" s="87">
        <f>G32+G48</f>
        <v>156390</v>
      </c>
      <c r="H49" s="88">
        <v>0.39988270199406611</v>
      </c>
      <c r="I49" s="89">
        <v>0.4282258064516129</v>
      </c>
      <c r="J49" s="90">
        <f>J32+J48</f>
        <v>49843</v>
      </c>
      <c r="K49" s="91">
        <f>K32+K48</f>
        <v>49093</v>
      </c>
      <c r="L49" s="88">
        <v>0</v>
      </c>
      <c r="M49" s="89">
        <v>0</v>
      </c>
      <c r="N49" s="90">
        <f t="shared" ref="N49:AA49" si="4">N32+N48</f>
        <v>134649</v>
      </c>
      <c r="O49" s="91">
        <f t="shared" si="4"/>
        <v>136312</v>
      </c>
      <c r="P49" s="130">
        <v>0</v>
      </c>
      <c r="Q49" s="131">
        <v>0</v>
      </c>
      <c r="R49" s="90">
        <f t="shared" si="4"/>
        <v>256515</v>
      </c>
      <c r="S49" s="91">
        <f t="shared" si="4"/>
        <v>261698</v>
      </c>
      <c r="T49" s="86">
        <f t="shared" si="4"/>
        <v>36147</v>
      </c>
      <c r="U49" s="87">
        <f t="shared" si="4"/>
        <v>24148</v>
      </c>
      <c r="V49" s="86">
        <f t="shared" si="4"/>
        <v>34859</v>
      </c>
      <c r="W49" s="92">
        <f t="shared" si="4"/>
        <v>22622</v>
      </c>
      <c r="X49" s="73">
        <f t="shared" si="4"/>
        <v>34116</v>
      </c>
      <c r="Y49" s="72">
        <f t="shared" si="4"/>
        <v>21674</v>
      </c>
      <c r="Z49" s="73">
        <f t="shared" si="4"/>
        <v>743</v>
      </c>
      <c r="AA49" s="72">
        <f t="shared" si="4"/>
        <v>948</v>
      </c>
    </row>
    <row r="50" spans="1:27" ht="24.95" hidden="1" customHeight="1" thickTop="1">
      <c r="A50" s="47"/>
      <c r="B50" s="48"/>
      <c r="C50" s="69"/>
      <c r="D50" s="49"/>
      <c r="E50" s="70"/>
      <c r="F50" s="48"/>
      <c r="G50" s="69"/>
      <c r="H50" s="49"/>
      <c r="I50" s="70"/>
      <c r="J50" s="49"/>
      <c r="K50" s="70"/>
      <c r="L50" s="49"/>
      <c r="M50" s="70"/>
      <c r="N50" s="49"/>
      <c r="O50" s="70"/>
      <c r="P50" s="49"/>
      <c r="Q50" s="70"/>
      <c r="R50" s="48"/>
      <c r="S50" s="69"/>
      <c r="T50" s="48"/>
      <c r="U50" s="69"/>
      <c r="V50" s="48"/>
      <c r="W50" s="71"/>
      <c r="X50" s="20"/>
      <c r="Y50" s="127"/>
      <c r="Z50" s="20"/>
      <c r="AA50" s="298"/>
    </row>
    <row r="51" spans="1:27" s="31" customFormat="1" ht="24.95" hidden="1" customHeight="1" thickBot="1">
      <c r="A51" s="30" t="s">
        <v>61</v>
      </c>
      <c r="B51" s="326">
        <f>(B49-C49)/C49</f>
        <v>-7.8900412624066024E-2</v>
      </c>
      <c r="C51" s="327"/>
      <c r="D51" s="308">
        <f>D49-E49</f>
        <v>-0.10112843557470075</v>
      </c>
      <c r="E51" s="309"/>
      <c r="F51" s="308">
        <f>(F49-G49)/G49</f>
        <v>-5.4715774665899351E-2</v>
      </c>
      <c r="G51" s="309"/>
      <c r="H51" s="308">
        <f>H49-I49</f>
        <v>-2.8343104457546786E-2</v>
      </c>
      <c r="I51" s="309"/>
      <c r="J51" s="308">
        <f>(J49-K49)/K49</f>
        <v>1.5277127085327847E-2</v>
      </c>
      <c r="K51" s="309"/>
      <c r="L51" s="308">
        <f>L49-M49</f>
        <v>0</v>
      </c>
      <c r="M51" s="309"/>
      <c r="N51" s="308">
        <f>(N49-O49)/O49</f>
        <v>-1.2199953048887846E-2</v>
      </c>
      <c r="O51" s="309"/>
      <c r="P51" s="308">
        <f>P49-Q49</f>
        <v>0</v>
      </c>
      <c r="Q51" s="309"/>
      <c r="R51" s="308">
        <f>(R49-S49)/S49</f>
        <v>-1.9805271725423963E-2</v>
      </c>
      <c r="S51" s="309"/>
      <c r="T51" s="308">
        <f>(T49-U49)/U49</f>
        <v>0.49689415272486337</v>
      </c>
      <c r="U51" s="309"/>
      <c r="V51" s="308">
        <f>(V49-W49)/W49</f>
        <v>0.54093360445583949</v>
      </c>
      <c r="W51" s="315"/>
      <c r="X51" s="313">
        <f>(X49-Y49)/Y49</f>
        <v>0.57405185937067449</v>
      </c>
      <c r="Y51" s="314"/>
      <c r="Z51" s="319">
        <f>(Z49-AA49)/AA49</f>
        <v>-0.21624472573839662</v>
      </c>
      <c r="AA51" s="320"/>
    </row>
    <row r="52" spans="1:27" ht="13.5" thickTop="1">
      <c r="J52"/>
      <c r="L52"/>
      <c r="P52"/>
      <c r="Y52" s="64"/>
      <c r="AA52" s="64"/>
    </row>
    <row r="53" spans="1:27">
      <c r="J53"/>
      <c r="L53"/>
      <c r="P53"/>
      <c r="Y53" s="64"/>
      <c r="AA53" s="64"/>
    </row>
    <row r="54" spans="1:27">
      <c r="J54"/>
      <c r="L54"/>
      <c r="P54"/>
      <c r="Y54" s="64"/>
      <c r="AA54" s="64"/>
    </row>
    <row r="55" spans="1:27">
      <c r="J55"/>
      <c r="L55"/>
      <c r="P55"/>
      <c r="Y55" s="64"/>
      <c r="AA55" s="64"/>
    </row>
    <row r="56" spans="1:27">
      <c r="J56"/>
      <c r="L56"/>
      <c r="P56"/>
      <c r="Y56" s="64"/>
      <c r="AA56" s="64"/>
    </row>
    <row r="57" spans="1:27">
      <c r="J57"/>
      <c r="L57"/>
      <c r="P57"/>
      <c r="Y57" s="64"/>
      <c r="AA57" s="64"/>
    </row>
    <row r="58" spans="1:27">
      <c r="J58"/>
      <c r="L58"/>
      <c r="P58"/>
      <c r="Y58" s="64"/>
      <c r="AA58" s="64"/>
    </row>
    <row r="59" spans="1:27">
      <c r="J59"/>
      <c r="L59"/>
      <c r="P59"/>
      <c r="Y59" s="64"/>
      <c r="AA59" s="64"/>
    </row>
    <row r="60" spans="1:27">
      <c r="J60"/>
      <c r="L60"/>
      <c r="P60"/>
      <c r="Y60" s="64"/>
      <c r="AA60" s="64"/>
    </row>
    <row r="61" spans="1:27">
      <c r="J61"/>
      <c r="L61"/>
      <c r="P61"/>
      <c r="Y61" s="64"/>
      <c r="AA61" s="64"/>
    </row>
    <row r="62" spans="1:27">
      <c r="J62"/>
      <c r="L62"/>
      <c r="P62"/>
      <c r="Y62" s="64"/>
      <c r="AA62" s="64"/>
    </row>
    <row r="63" spans="1:27">
      <c r="J63"/>
      <c r="L63"/>
      <c r="P63"/>
      <c r="Y63" s="64"/>
      <c r="AA63" s="64"/>
    </row>
    <row r="64" spans="1:27">
      <c r="J64"/>
      <c r="L64"/>
      <c r="P64"/>
      <c r="Y64" s="64"/>
      <c r="AA64" s="64"/>
    </row>
    <row r="65" spans="10:16">
      <c r="J65"/>
      <c r="L65"/>
      <c r="P65"/>
    </row>
    <row r="66" spans="10:16">
      <c r="J66"/>
      <c r="L66"/>
      <c r="P66"/>
    </row>
    <row r="67" spans="10:16">
      <c r="J67"/>
      <c r="L67"/>
      <c r="P67"/>
    </row>
    <row r="68" spans="10:16">
      <c r="J68"/>
      <c r="L68"/>
      <c r="P68"/>
    </row>
    <row r="69" spans="10:16">
      <c r="P69"/>
    </row>
    <row r="70" spans="10:16">
      <c r="P70"/>
    </row>
    <row r="71" spans="10:16">
      <c r="P71"/>
    </row>
    <row r="72" spans="10:16">
      <c r="P72"/>
    </row>
    <row r="73" spans="10:16">
      <c r="P73"/>
    </row>
    <row r="74" spans="10:16">
      <c r="P74"/>
    </row>
    <row r="75" spans="10:16">
      <c r="P75"/>
    </row>
    <row r="76" spans="10:16">
      <c r="P76"/>
    </row>
  </sheetData>
  <mergeCells count="48">
    <mergeCell ref="A1:W1"/>
    <mergeCell ref="B3:I3"/>
    <mergeCell ref="R3:R4"/>
    <mergeCell ref="T3:T4"/>
    <mergeCell ref="V3:V4"/>
    <mergeCell ref="B51:C51"/>
    <mergeCell ref="D51:E51"/>
    <mergeCell ref="R51:S51"/>
    <mergeCell ref="P33:Q33"/>
    <mergeCell ref="L5:M5"/>
    <mergeCell ref="J33:K33"/>
    <mergeCell ref="L33:M33"/>
    <mergeCell ref="R5:S5"/>
    <mergeCell ref="P5:Q5"/>
    <mergeCell ref="J5:K5"/>
    <mergeCell ref="B5:C5"/>
    <mergeCell ref="D5:E5"/>
    <mergeCell ref="B33:C33"/>
    <mergeCell ref="D33:E33"/>
    <mergeCell ref="F33:G33"/>
    <mergeCell ref="H33:I33"/>
    <mergeCell ref="N33:O33"/>
    <mergeCell ref="R33:S33"/>
    <mergeCell ref="F5:G5"/>
    <mergeCell ref="P3:P4"/>
    <mergeCell ref="J3:O3"/>
    <mergeCell ref="H5:I5"/>
    <mergeCell ref="N5:O5"/>
    <mergeCell ref="F51:G51"/>
    <mergeCell ref="H51:I51"/>
    <mergeCell ref="N51:O51"/>
    <mergeCell ref="J51:K51"/>
    <mergeCell ref="L51:M51"/>
    <mergeCell ref="T5:U5"/>
    <mergeCell ref="Z5:AA5"/>
    <mergeCell ref="X3:X4"/>
    <mergeCell ref="Z3:Z4"/>
    <mergeCell ref="P51:Q51"/>
    <mergeCell ref="X5:Y5"/>
    <mergeCell ref="V5:W5"/>
    <mergeCell ref="X51:Y51"/>
    <mergeCell ref="T51:U51"/>
    <mergeCell ref="V51:W51"/>
    <mergeCell ref="T33:U33"/>
    <mergeCell ref="V33:W33"/>
    <mergeCell ref="Z51:AA51"/>
    <mergeCell ref="X33:Y33"/>
    <mergeCell ref="Z33:AA33"/>
  </mergeCells>
  <phoneticPr fontId="50" type="noConversion"/>
  <printOptions horizontalCentered="1"/>
  <pageMargins left="0.15748031496062992" right="0.15748031496062992" top="0.19685039370078741" bottom="0.19685039370078741" header="0.51181102362204722" footer="0.51181102362204722"/>
  <pageSetup paperSize="9" scale="46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00CCB-EBBB-4D78-98BF-10B4F2119F93}">
  <sheetPr>
    <pageSetUpPr fitToPage="1"/>
  </sheetPr>
  <dimension ref="A1:AH75"/>
  <sheetViews>
    <sheetView zoomScale="75" zoomScaleNormal="50" workbookViewId="0">
      <pane xSplit="1" ySplit="4" topLeftCell="B23" activePane="bottomRight" state="frozen"/>
      <selection pane="topRight" activeCell="B2" sqref="B2"/>
      <selection pane="bottomLeft" activeCell="B2" sqref="B2"/>
      <selection pane="bottomRight" activeCell="V35" sqref="V35"/>
    </sheetView>
  </sheetViews>
  <sheetFormatPr defaultRowHeight="12.75"/>
  <cols>
    <col min="1" max="1" width="32.7109375" customWidth="1"/>
    <col min="2" max="2" width="16.42578125" customWidth="1"/>
    <col min="3" max="3" width="13.42578125" style="64" customWidth="1"/>
    <col min="4" max="4" width="14" customWidth="1"/>
    <col min="5" max="5" width="14.28515625" style="64" bestFit="1" customWidth="1"/>
    <col min="6" max="6" width="15.85546875" customWidth="1"/>
    <col min="7" max="7" width="13.28515625" style="64" customWidth="1"/>
    <col min="8" max="8" width="14.42578125" customWidth="1"/>
    <col min="9" max="9" width="13.7109375" style="64" customWidth="1"/>
    <col min="10" max="10" width="13.7109375" style="156" customWidth="1"/>
    <col min="11" max="11" width="12.28515625" style="156" customWidth="1"/>
    <col min="12" max="12" width="13.7109375" style="64" customWidth="1"/>
    <col min="13" max="13" width="16.140625" style="64" bestFit="1" customWidth="1"/>
    <col min="14" max="14" width="16.85546875" style="4" customWidth="1"/>
    <col min="15" max="15" width="14.28515625" style="156" bestFit="1" customWidth="1"/>
    <col min="16" max="17" width="15.7109375" style="64" hidden="1" customWidth="1"/>
    <col min="18" max="18" width="17.140625" customWidth="1"/>
    <col min="19" max="19" width="16.5703125" style="64" bestFit="1" customWidth="1"/>
    <col min="20" max="20" width="16.42578125" hidden="1" customWidth="1"/>
    <col min="21" max="21" width="12.28515625" style="64" hidden="1" customWidth="1"/>
    <col min="22" max="22" width="16.5703125" customWidth="1"/>
    <col min="23" max="23" width="13.28515625" style="64" customWidth="1"/>
    <col min="24" max="24" width="17.42578125" hidden="1" customWidth="1"/>
    <col min="25" max="25" width="13.140625" style="128" hidden="1" customWidth="1"/>
    <col min="26" max="26" width="21.85546875" hidden="1" customWidth="1"/>
    <col min="27" max="27" width="10.5703125" style="128" hidden="1" customWidth="1"/>
    <col min="28" max="28" width="9.140625" customWidth="1"/>
    <col min="29" max="29" width="10.42578125" bestFit="1" customWidth="1"/>
  </cols>
  <sheetData>
    <row r="1" spans="1:28" ht="19.5">
      <c r="A1" s="336" t="s">
        <v>0</v>
      </c>
      <c r="B1" s="336"/>
      <c r="C1" s="336"/>
      <c r="D1" s="336"/>
      <c r="E1" s="336"/>
      <c r="F1" s="336"/>
      <c r="G1" s="336"/>
      <c r="H1" s="336"/>
      <c r="I1" s="336"/>
      <c r="J1" s="336"/>
      <c r="K1" s="336"/>
      <c r="L1" s="336"/>
      <c r="M1" s="336"/>
      <c r="N1" s="336"/>
      <c r="O1" s="336"/>
      <c r="P1" s="336"/>
      <c r="Q1" s="336"/>
      <c r="R1" s="336"/>
      <c r="S1" s="336"/>
      <c r="T1" s="336"/>
      <c r="U1" s="336"/>
      <c r="V1" s="336"/>
      <c r="W1" s="336"/>
      <c r="X1" s="61"/>
      <c r="Y1" s="126"/>
      <c r="Z1" s="61"/>
      <c r="AA1" s="64"/>
    </row>
    <row r="2" spans="1:28" ht="21" thickBot="1">
      <c r="A2" s="2"/>
      <c r="B2" s="2"/>
      <c r="C2" s="62"/>
      <c r="D2" s="2"/>
      <c r="E2" s="62"/>
      <c r="F2" s="2"/>
      <c r="G2" s="62"/>
      <c r="H2" s="2"/>
      <c r="I2" s="62"/>
      <c r="J2" s="62"/>
      <c r="K2" s="62"/>
      <c r="L2" s="62"/>
      <c r="M2" s="62"/>
      <c r="N2" s="2"/>
      <c r="O2" s="62"/>
      <c r="P2" s="62"/>
      <c r="Q2" s="62"/>
      <c r="R2" s="2"/>
      <c r="S2" s="62"/>
      <c r="T2" s="2"/>
      <c r="U2" s="62"/>
      <c r="V2" s="2"/>
      <c r="W2" s="62"/>
      <c r="X2" s="2"/>
      <c r="Y2" s="62"/>
      <c r="Z2" s="2"/>
      <c r="AA2" s="64"/>
    </row>
    <row r="3" spans="1:28" ht="28.5" customHeight="1" thickTop="1">
      <c r="A3" s="94"/>
      <c r="B3" s="351" t="s">
        <v>1</v>
      </c>
      <c r="C3" s="352"/>
      <c r="D3" s="352"/>
      <c r="E3" s="352"/>
      <c r="F3" s="352"/>
      <c r="G3" s="352"/>
      <c r="H3" s="352"/>
      <c r="I3" s="353"/>
      <c r="J3" s="351" t="s">
        <v>2</v>
      </c>
      <c r="K3" s="352"/>
      <c r="L3" s="352"/>
      <c r="M3" s="352"/>
      <c r="N3" s="352"/>
      <c r="O3" s="353"/>
      <c r="P3" s="340" t="s">
        <v>3</v>
      </c>
      <c r="Q3" s="101"/>
      <c r="R3" s="340" t="s">
        <v>4</v>
      </c>
      <c r="S3" s="101"/>
      <c r="T3" s="340" t="s">
        <v>5</v>
      </c>
      <c r="U3" s="101"/>
      <c r="V3" s="354" t="s">
        <v>6</v>
      </c>
      <c r="W3" s="164"/>
      <c r="X3" s="355" t="s">
        <v>7</v>
      </c>
      <c r="Y3" s="66"/>
      <c r="Z3" s="355" t="s">
        <v>8</v>
      </c>
      <c r="AA3" s="249"/>
    </row>
    <row r="4" spans="1:28" ht="50.1" customHeight="1" thickBot="1">
      <c r="A4" s="5"/>
      <c r="B4" s="98" t="s">
        <v>9</v>
      </c>
      <c r="C4" s="99" t="s">
        <v>10</v>
      </c>
      <c r="D4" s="98" t="s">
        <v>11</v>
      </c>
      <c r="E4" s="99" t="s">
        <v>10</v>
      </c>
      <c r="F4" s="98" t="s">
        <v>12</v>
      </c>
      <c r="G4" s="99" t="s">
        <v>10</v>
      </c>
      <c r="H4" s="98" t="s">
        <v>13</v>
      </c>
      <c r="I4" s="99" t="s">
        <v>10</v>
      </c>
      <c r="J4" s="97" t="s">
        <v>14</v>
      </c>
      <c r="K4" s="100" t="s">
        <v>10</v>
      </c>
      <c r="L4" s="97" t="s">
        <v>15</v>
      </c>
      <c r="M4" s="100" t="s">
        <v>10</v>
      </c>
      <c r="N4" s="97" t="s">
        <v>16</v>
      </c>
      <c r="O4" s="100" t="s">
        <v>10</v>
      </c>
      <c r="P4" s="341"/>
      <c r="Q4" s="100" t="s">
        <v>10</v>
      </c>
      <c r="R4" s="341"/>
      <c r="S4" s="100" t="s">
        <v>10</v>
      </c>
      <c r="T4" s="341"/>
      <c r="U4" s="100" t="s">
        <v>10</v>
      </c>
      <c r="V4" s="341"/>
      <c r="W4" s="100" t="s">
        <v>10</v>
      </c>
      <c r="X4" s="356"/>
      <c r="Y4" s="8" t="s">
        <v>10</v>
      </c>
      <c r="Z4" s="357"/>
      <c r="AA4" s="10" t="s">
        <v>10</v>
      </c>
    </row>
    <row r="5" spans="1:28" s="33" customFormat="1" ht="24.95" customHeight="1" thickBot="1">
      <c r="A5" s="32" t="s">
        <v>62</v>
      </c>
      <c r="B5" s="330">
        <f>(B19-C19)/C19</f>
        <v>-7.5046382189239327E-2</v>
      </c>
      <c r="C5" s="343"/>
      <c r="D5" s="300">
        <f>D19-E19</f>
        <v>-2.8000000000000025E-2</v>
      </c>
      <c r="E5" s="342"/>
      <c r="F5" s="330">
        <f>(F19-G19)/G19</f>
        <v>-0.10236446600082964</v>
      </c>
      <c r="G5" s="343"/>
      <c r="H5" s="300">
        <f>H19-I19</f>
        <v>-1.1999999999999955E-2</v>
      </c>
      <c r="I5" s="342"/>
      <c r="J5" s="330">
        <f>(J19-K19)/K19</f>
        <v>7.4373259052924787E-2</v>
      </c>
      <c r="K5" s="343"/>
      <c r="L5" s="300">
        <f>L19-M19</f>
        <v>5.2999999999999714E-3</v>
      </c>
      <c r="M5" s="342"/>
      <c r="N5" s="330">
        <f>(N19-O19)/O19</f>
        <v>4.0547885639743451E-2</v>
      </c>
      <c r="O5" s="343"/>
      <c r="P5" s="300">
        <f>P19-Q19</f>
        <v>0</v>
      </c>
      <c r="Q5" s="342"/>
      <c r="R5" s="358">
        <f>(R19-S19)/S19</f>
        <v>0.32333464365785886</v>
      </c>
      <c r="S5" s="359"/>
      <c r="T5" s="300">
        <f>(T19-U19)/U19</f>
        <v>0.10914924791809634</v>
      </c>
      <c r="U5" s="342"/>
      <c r="V5" s="360">
        <f>(V19-W19)/W19</f>
        <v>0.11851851851851852</v>
      </c>
      <c r="W5" s="361"/>
      <c r="X5" s="310"/>
      <c r="Y5" s="345"/>
      <c r="Z5" s="302"/>
      <c r="AA5" s="346"/>
    </row>
    <row r="6" spans="1:28" s="41" customFormat="1" ht="24.95" customHeight="1">
      <c r="A6" s="29" t="s">
        <v>63</v>
      </c>
      <c r="B6" s="139">
        <f>SUM(B7:B10)</f>
        <v>2599</v>
      </c>
      <c r="C6" s="138">
        <f>SUM(C7:C10)</f>
        <v>2911</v>
      </c>
      <c r="D6" s="142">
        <v>0.36</v>
      </c>
      <c r="E6" s="181">
        <v>0.40799999999999997</v>
      </c>
      <c r="F6" s="139">
        <f>SUM(F7:F10)</f>
        <v>6746</v>
      </c>
      <c r="G6" s="138">
        <f>SUM(G7:G10)</f>
        <v>7433</v>
      </c>
      <c r="H6" s="142">
        <v>0.28699999999999998</v>
      </c>
      <c r="I6" s="181">
        <v>0.313</v>
      </c>
      <c r="J6" s="78"/>
      <c r="K6" s="77"/>
      <c r="L6" s="78"/>
      <c r="M6" s="77"/>
      <c r="N6" s="105"/>
      <c r="O6" s="111"/>
      <c r="P6" s="140"/>
      <c r="Q6" s="151"/>
      <c r="R6" s="139">
        <v>36350</v>
      </c>
      <c r="S6" s="138">
        <v>26506</v>
      </c>
      <c r="T6" s="237">
        <v>1476</v>
      </c>
      <c r="U6" s="238">
        <v>868</v>
      </c>
      <c r="V6" s="165"/>
      <c r="W6" s="166"/>
      <c r="X6" s="40"/>
      <c r="Y6" s="148"/>
      <c r="Z6" s="40"/>
      <c r="AA6" s="148"/>
    </row>
    <row r="7" spans="1:28" s="41" customFormat="1" ht="24.95" customHeight="1">
      <c r="A7" s="229" t="s">
        <v>64</v>
      </c>
      <c r="B7" s="139">
        <v>2556</v>
      </c>
      <c r="C7" s="138">
        <v>2826</v>
      </c>
      <c r="D7" s="142">
        <v>0.443</v>
      </c>
      <c r="E7" s="181">
        <v>0.48399999999999999</v>
      </c>
      <c r="F7" s="139">
        <v>6593</v>
      </c>
      <c r="G7" s="138">
        <v>7101</v>
      </c>
      <c r="H7" s="142">
        <v>0.38100000000000001</v>
      </c>
      <c r="I7" s="181">
        <v>0.40500000000000003</v>
      </c>
      <c r="J7" s="221"/>
      <c r="K7" s="222"/>
      <c r="L7" s="223"/>
      <c r="M7" s="222"/>
      <c r="N7" s="224"/>
      <c r="O7" s="225"/>
      <c r="P7" s="226"/>
      <c r="Q7" s="227"/>
      <c r="R7" s="107"/>
      <c r="S7" s="108"/>
      <c r="T7" s="107"/>
      <c r="U7" s="108"/>
      <c r="V7" s="228"/>
      <c r="W7" s="225"/>
      <c r="X7" s="209"/>
      <c r="Y7" s="210"/>
      <c r="Z7" s="209"/>
      <c r="AA7" s="210"/>
    </row>
    <row r="8" spans="1:28" s="41" customFormat="1" ht="24.95" customHeight="1">
      <c r="A8" s="229" t="s">
        <v>65</v>
      </c>
      <c r="B8" s="139">
        <v>7</v>
      </c>
      <c r="C8" s="138">
        <v>32</v>
      </c>
      <c r="D8" s="142">
        <v>2.5999999999999999E-2</v>
      </c>
      <c r="E8" s="181">
        <v>0.112</v>
      </c>
      <c r="F8" s="139">
        <v>52</v>
      </c>
      <c r="G8" s="138">
        <v>192</v>
      </c>
      <c r="H8" s="142">
        <v>1.9E-2</v>
      </c>
      <c r="I8" s="181">
        <v>6.7000000000000004E-2</v>
      </c>
      <c r="J8" s="221"/>
      <c r="K8" s="222"/>
      <c r="L8" s="223"/>
      <c r="M8" s="222"/>
      <c r="N8" s="224"/>
      <c r="O8" s="225"/>
      <c r="P8" s="226"/>
      <c r="Q8" s="227"/>
      <c r="R8" s="107"/>
      <c r="S8" s="108"/>
      <c r="T8" s="107"/>
      <c r="U8" s="108"/>
      <c r="V8" s="228"/>
      <c r="W8" s="225"/>
      <c r="X8" s="209"/>
      <c r="Y8" s="210"/>
      <c r="Z8" s="209"/>
      <c r="AA8" s="210"/>
    </row>
    <row r="9" spans="1:28" s="41" customFormat="1" ht="24.95" customHeight="1">
      <c r="A9" s="229" t="s">
        <v>66</v>
      </c>
      <c r="B9" s="139">
        <v>36</v>
      </c>
      <c r="C9" s="138">
        <v>53</v>
      </c>
      <c r="D9" s="142">
        <v>3.1E-2</v>
      </c>
      <c r="E9" s="181">
        <v>5.1999999999999998E-2</v>
      </c>
      <c r="F9" s="139">
        <v>101</v>
      </c>
      <c r="G9" s="138">
        <v>140</v>
      </c>
      <c r="H9" s="142">
        <v>2.9000000000000001E-2</v>
      </c>
      <c r="I9" s="181">
        <v>4.2000000000000003E-2</v>
      </c>
      <c r="J9" s="221"/>
      <c r="K9" s="222"/>
      <c r="L9" s="223"/>
      <c r="M9" s="222"/>
      <c r="N9" s="224"/>
      <c r="O9" s="225"/>
      <c r="P9" s="226"/>
      <c r="Q9" s="227"/>
      <c r="R9" s="107"/>
      <c r="S9" s="108"/>
      <c r="T9" s="107"/>
      <c r="U9" s="108"/>
      <c r="V9" s="228"/>
      <c r="W9" s="225"/>
      <c r="X9" s="209"/>
      <c r="Y9" s="210"/>
      <c r="Z9" s="209"/>
      <c r="AA9" s="210"/>
    </row>
    <row r="10" spans="1:28" s="41" customFormat="1" ht="24.95" hidden="1" customHeight="1">
      <c r="A10" s="229" t="s">
        <v>67</v>
      </c>
      <c r="B10" s="139"/>
      <c r="C10" s="138"/>
      <c r="D10" s="142"/>
      <c r="E10" s="181"/>
      <c r="F10" s="139"/>
      <c r="G10" s="138"/>
      <c r="H10" s="142"/>
      <c r="I10" s="181"/>
      <c r="J10" s="221"/>
      <c r="K10" s="222"/>
      <c r="L10" s="223"/>
      <c r="M10" s="222"/>
      <c r="N10" s="224"/>
      <c r="O10" s="225"/>
      <c r="P10" s="226"/>
      <c r="Q10" s="227"/>
      <c r="R10" s="107"/>
      <c r="S10" s="108"/>
      <c r="T10" s="107"/>
      <c r="U10" s="108"/>
      <c r="V10" s="228"/>
      <c r="W10" s="225"/>
      <c r="X10" s="209"/>
      <c r="Y10" s="210"/>
      <c r="Z10" s="209"/>
      <c r="AA10" s="210"/>
    </row>
    <row r="11" spans="1:28" s="43" customFormat="1" ht="24.95" customHeight="1">
      <c r="A11" s="26" t="s">
        <v>68</v>
      </c>
      <c r="B11" s="139">
        <v>1917</v>
      </c>
      <c r="C11" s="138">
        <v>1976</v>
      </c>
      <c r="D11" s="142">
        <v>0.374</v>
      </c>
      <c r="E11" s="181">
        <v>0.38700000000000001</v>
      </c>
      <c r="F11" s="139">
        <v>4589</v>
      </c>
      <c r="G11" s="138">
        <v>4761</v>
      </c>
      <c r="H11" s="142">
        <v>0.27300000000000002</v>
      </c>
      <c r="I11" s="181">
        <v>0.28699999999999998</v>
      </c>
      <c r="J11" s="139">
        <v>2451</v>
      </c>
      <c r="K11" s="138">
        <v>2399</v>
      </c>
      <c r="L11" s="142">
        <v>0.28939999999999999</v>
      </c>
      <c r="M11" s="181">
        <v>0.26350000000000001</v>
      </c>
      <c r="N11" s="139">
        <v>6582</v>
      </c>
      <c r="O11" s="138">
        <v>6032</v>
      </c>
      <c r="P11" s="141"/>
      <c r="Q11" s="152"/>
      <c r="R11" s="139">
        <v>16232</v>
      </c>
      <c r="S11" s="138">
        <v>16675</v>
      </c>
      <c r="T11" s="139">
        <v>3939</v>
      </c>
      <c r="U11" s="138">
        <v>2805</v>
      </c>
      <c r="V11" s="113"/>
      <c r="W11" s="108"/>
      <c r="X11" s="42"/>
      <c r="Y11" s="51"/>
      <c r="Z11" s="42"/>
      <c r="AA11" s="51"/>
    </row>
    <row r="12" spans="1:28" s="43" customFormat="1" ht="24.95" customHeight="1">
      <c r="A12" s="26" t="s">
        <v>69</v>
      </c>
      <c r="B12" s="139">
        <v>2171</v>
      </c>
      <c r="C12" s="138">
        <v>2493</v>
      </c>
      <c r="D12" s="142">
        <v>0.30599999999999999</v>
      </c>
      <c r="E12" s="181">
        <v>0.314</v>
      </c>
      <c r="F12" s="139">
        <v>7674</v>
      </c>
      <c r="G12" s="138">
        <v>9249</v>
      </c>
      <c r="H12" s="142">
        <v>0.27900000000000003</v>
      </c>
      <c r="I12" s="181">
        <v>0.29099999999999998</v>
      </c>
      <c r="J12" s="107"/>
      <c r="K12" s="108"/>
      <c r="L12" s="76"/>
      <c r="M12" s="74"/>
      <c r="N12" s="107"/>
      <c r="O12" s="108"/>
      <c r="P12" s="142"/>
      <c r="Q12" s="152"/>
      <c r="R12" s="139">
        <f>SUM(R13:R14)</f>
        <v>2987212</v>
      </c>
      <c r="S12" s="138">
        <f>SUM(S13:S14)</f>
        <v>2240788</v>
      </c>
      <c r="T12" s="231">
        <f>SUM(T13:T14)</f>
        <v>30249</v>
      </c>
      <c r="U12" s="232">
        <f>SUM(U13:U14)</f>
        <v>22609</v>
      </c>
      <c r="V12" s="139">
        <f>X12+Z12</f>
        <v>1469</v>
      </c>
      <c r="W12" s="271">
        <f>Y12+AA12</f>
        <v>1124</v>
      </c>
      <c r="X12" s="120">
        <v>0</v>
      </c>
      <c r="Y12" s="122">
        <v>0</v>
      </c>
      <c r="Z12" s="120">
        <v>1469</v>
      </c>
      <c r="AA12" s="122">
        <v>1124</v>
      </c>
    </row>
    <row r="13" spans="1:28" s="52" customFormat="1" ht="24.95" customHeight="1">
      <c r="A13" s="220" t="s">
        <v>70</v>
      </c>
      <c r="B13" s="106"/>
      <c r="C13" s="108"/>
      <c r="D13" s="80"/>
      <c r="E13" s="79"/>
      <c r="F13" s="106"/>
      <c r="G13" s="108"/>
      <c r="H13" s="80"/>
      <c r="I13" s="79"/>
      <c r="J13" s="113"/>
      <c r="K13" s="108"/>
      <c r="L13" s="80"/>
      <c r="M13" s="79"/>
      <c r="N13" s="113"/>
      <c r="O13" s="108"/>
      <c r="P13" s="141"/>
      <c r="Q13" s="152"/>
      <c r="R13" s="139">
        <v>1933240</v>
      </c>
      <c r="S13" s="138">
        <v>1441360</v>
      </c>
      <c r="T13" s="139">
        <v>30249</v>
      </c>
      <c r="U13" s="138">
        <v>22609</v>
      </c>
      <c r="V13" s="113"/>
      <c r="W13" s="108"/>
      <c r="X13" s="42"/>
      <c r="Y13" s="51"/>
      <c r="Z13" s="42"/>
      <c r="AA13" s="51"/>
    </row>
    <row r="14" spans="1:28" s="52" customFormat="1" ht="24.95" customHeight="1">
      <c r="A14" s="220" t="s">
        <v>71</v>
      </c>
      <c r="B14" s="106"/>
      <c r="C14" s="108"/>
      <c r="D14" s="80"/>
      <c r="E14" s="79"/>
      <c r="F14" s="106"/>
      <c r="G14" s="108"/>
      <c r="H14" s="80"/>
      <c r="I14" s="79"/>
      <c r="J14" s="113"/>
      <c r="K14" s="108"/>
      <c r="L14" s="80"/>
      <c r="M14" s="79"/>
      <c r="N14" s="113"/>
      <c r="O14" s="108"/>
      <c r="P14" s="141"/>
      <c r="Q14" s="152"/>
      <c r="R14" s="139">
        <v>1053972</v>
      </c>
      <c r="S14" s="138">
        <v>799428</v>
      </c>
      <c r="T14" s="231">
        <v>0</v>
      </c>
      <c r="U14" s="232">
        <v>0</v>
      </c>
      <c r="V14" s="113"/>
      <c r="W14" s="108"/>
      <c r="X14" s="42"/>
      <c r="Y14" s="51"/>
      <c r="Z14" s="42"/>
      <c r="AA14" s="51"/>
    </row>
    <row r="15" spans="1:28" s="43" customFormat="1" ht="24.95" customHeight="1">
      <c r="A15" s="26" t="s">
        <v>72</v>
      </c>
      <c r="B15" s="139">
        <f>SUM(B16:B17)</f>
        <v>2192</v>
      </c>
      <c r="C15" s="138">
        <f>SUM(C16:C17)</f>
        <v>2279</v>
      </c>
      <c r="D15" s="142">
        <v>0.36</v>
      </c>
      <c r="E15" s="181">
        <v>0.41199999999999998</v>
      </c>
      <c r="F15" s="139">
        <f>SUM(F16:F17)</f>
        <v>5718</v>
      </c>
      <c r="G15" s="138">
        <f>SUM(G16:G17)</f>
        <v>6317</v>
      </c>
      <c r="H15" s="141">
        <v>0.223</v>
      </c>
      <c r="I15" s="181">
        <v>0.219</v>
      </c>
      <c r="J15" s="139">
        <v>1406</v>
      </c>
      <c r="K15" s="138">
        <v>1191</v>
      </c>
      <c r="L15" s="142">
        <v>0.2253</v>
      </c>
      <c r="M15" s="181">
        <v>0.24460000000000001</v>
      </c>
      <c r="N15" s="139">
        <v>2990</v>
      </c>
      <c r="O15" s="138">
        <v>3167</v>
      </c>
      <c r="P15" s="141"/>
      <c r="Q15" s="152"/>
      <c r="R15" s="139">
        <v>4756</v>
      </c>
      <c r="S15" s="138">
        <v>4279</v>
      </c>
      <c r="T15" s="139">
        <v>641</v>
      </c>
      <c r="U15" s="138">
        <v>880</v>
      </c>
      <c r="V15" s="113"/>
      <c r="W15" s="108"/>
      <c r="X15" s="42"/>
      <c r="Y15" s="51"/>
      <c r="Z15" s="42"/>
      <c r="AA15" s="51"/>
    </row>
    <row r="16" spans="1:28" s="52" customFormat="1" ht="24.95" customHeight="1">
      <c r="A16" s="230" t="s">
        <v>73</v>
      </c>
      <c r="B16" s="139">
        <v>1579</v>
      </c>
      <c r="C16" s="138">
        <v>1767</v>
      </c>
      <c r="D16" s="142">
        <v>0.432</v>
      </c>
      <c r="E16" s="181">
        <v>0.51800000000000002</v>
      </c>
      <c r="F16" s="139">
        <v>4114</v>
      </c>
      <c r="G16" s="138">
        <v>4571</v>
      </c>
      <c r="H16" s="141">
        <v>0.28100000000000003</v>
      </c>
      <c r="I16" s="181">
        <v>0.313</v>
      </c>
      <c r="J16" s="109"/>
      <c r="K16" s="110"/>
      <c r="L16" s="81"/>
      <c r="M16" s="82"/>
      <c r="N16" s="109"/>
      <c r="O16" s="110"/>
      <c r="P16" s="141"/>
      <c r="Q16" s="152"/>
      <c r="R16" s="107"/>
      <c r="S16" s="108"/>
      <c r="T16" s="107"/>
      <c r="U16" s="108"/>
      <c r="V16" s="113"/>
      <c r="W16" s="108"/>
      <c r="X16" s="42"/>
      <c r="Y16" s="51"/>
      <c r="Z16" s="42"/>
      <c r="AA16" s="51"/>
      <c r="AB16" s="43"/>
    </row>
    <row r="17" spans="1:28" s="52" customFormat="1" ht="24.95" customHeight="1">
      <c r="A17" s="230" t="s">
        <v>74</v>
      </c>
      <c r="B17" s="139">
        <v>613</v>
      </c>
      <c r="C17" s="138">
        <v>512</v>
      </c>
      <c r="D17" s="142">
        <v>0.252</v>
      </c>
      <c r="E17" s="181">
        <v>0.23400000000000001</v>
      </c>
      <c r="F17" s="139">
        <v>1604</v>
      </c>
      <c r="G17" s="138">
        <v>1746</v>
      </c>
      <c r="H17" s="141">
        <v>0.14599999999999999</v>
      </c>
      <c r="I17" s="181">
        <v>0.122</v>
      </c>
      <c r="J17" s="139">
        <v>1406</v>
      </c>
      <c r="K17" s="138">
        <v>1191</v>
      </c>
      <c r="L17" s="142">
        <v>0.2253</v>
      </c>
      <c r="M17" s="181">
        <v>0.24460000000000001</v>
      </c>
      <c r="N17" s="139">
        <v>2990</v>
      </c>
      <c r="O17" s="138">
        <v>3167</v>
      </c>
      <c r="P17" s="141"/>
      <c r="Q17" s="152"/>
      <c r="R17" s="107" t="s">
        <v>75</v>
      </c>
      <c r="S17" s="108"/>
      <c r="T17" s="107"/>
      <c r="U17" s="108"/>
      <c r="V17" s="113"/>
      <c r="W17" s="108"/>
      <c r="X17" s="42"/>
      <c r="Y17" s="51"/>
      <c r="Z17" s="42"/>
      <c r="AA17" s="51"/>
      <c r="AB17" s="43"/>
    </row>
    <row r="18" spans="1:28" s="45" customFormat="1" ht="24.95" customHeight="1">
      <c r="A18" s="28" t="s">
        <v>76</v>
      </c>
      <c r="B18" s="139">
        <v>1092</v>
      </c>
      <c r="C18" s="138">
        <v>1121</v>
      </c>
      <c r="D18" s="142">
        <v>0.59899999999999998</v>
      </c>
      <c r="E18" s="181">
        <v>0.64400000000000002</v>
      </c>
      <c r="F18" s="139">
        <v>3404</v>
      </c>
      <c r="G18" s="138">
        <v>3579</v>
      </c>
      <c r="H18" s="142">
        <v>0.38900000000000001</v>
      </c>
      <c r="I18" s="181">
        <v>0.43</v>
      </c>
      <c r="J18" s="109"/>
      <c r="K18" s="110"/>
      <c r="L18" s="81"/>
      <c r="M18" s="82"/>
      <c r="N18" s="109"/>
      <c r="O18" s="110"/>
      <c r="P18" s="141"/>
      <c r="Q18" s="152"/>
      <c r="R18" s="139">
        <v>190589</v>
      </c>
      <c r="S18" s="138">
        <v>156439</v>
      </c>
      <c r="T18" s="139">
        <v>23497</v>
      </c>
      <c r="U18" s="138">
        <v>26755</v>
      </c>
      <c r="V18" s="139">
        <f>X18+Z18</f>
        <v>1400</v>
      </c>
      <c r="W18" s="271">
        <f>Y18+AA18</f>
        <v>1441</v>
      </c>
      <c r="X18" s="120">
        <v>974</v>
      </c>
      <c r="Y18" s="122">
        <v>1019</v>
      </c>
      <c r="Z18" s="120">
        <v>426</v>
      </c>
      <c r="AA18" s="122">
        <v>422</v>
      </c>
    </row>
    <row r="19" spans="1:28" ht="24.95" customHeight="1" thickBot="1">
      <c r="A19" s="6" t="s">
        <v>44</v>
      </c>
      <c r="B19" s="241">
        <f>B6+B11+B12+B15+B18</f>
        <v>9971</v>
      </c>
      <c r="C19" s="240">
        <f>C6+C11+C12+C15+C18</f>
        <v>10780</v>
      </c>
      <c r="D19" s="144">
        <v>0.36499999999999999</v>
      </c>
      <c r="E19" s="262">
        <v>0.39300000000000002</v>
      </c>
      <c r="F19" s="239">
        <f>F6+F11+F12+F15+F18</f>
        <v>28131</v>
      </c>
      <c r="G19" s="240">
        <f>G6+G11+G12+G15+G18</f>
        <v>31339</v>
      </c>
      <c r="H19" s="144">
        <v>0.27500000000000002</v>
      </c>
      <c r="I19" s="262">
        <v>0.28699999999999998</v>
      </c>
      <c r="J19" s="241">
        <f>J6+J11+J12+J15+J18</f>
        <v>3857</v>
      </c>
      <c r="K19" s="240">
        <f>K6+K11+K12+K15+K18</f>
        <v>3590</v>
      </c>
      <c r="L19" s="273">
        <v>0.26219999999999999</v>
      </c>
      <c r="M19" s="262">
        <v>0.25690000000000002</v>
      </c>
      <c r="N19" s="239">
        <f>N6+N11+N12+N15+N18</f>
        <v>9572</v>
      </c>
      <c r="O19" s="240">
        <f>O6+O11+O12+O15+O18</f>
        <v>9199</v>
      </c>
      <c r="P19" s="143"/>
      <c r="Q19" s="154"/>
      <c r="R19" s="239">
        <f t="shared" ref="R19:W19" si="0">R6+R11+R12+R15+R18</f>
        <v>3235139</v>
      </c>
      <c r="S19" s="240">
        <f t="shared" si="0"/>
        <v>2444687</v>
      </c>
      <c r="T19" s="239">
        <f t="shared" si="0"/>
        <v>59802</v>
      </c>
      <c r="U19" s="240">
        <f t="shared" si="0"/>
        <v>53917</v>
      </c>
      <c r="V19" s="239">
        <f t="shared" si="0"/>
        <v>2869</v>
      </c>
      <c r="W19" s="240">
        <f t="shared" si="0"/>
        <v>2565</v>
      </c>
      <c r="X19" s="24">
        <f>SUM(X6:X18)</f>
        <v>974</v>
      </c>
      <c r="Y19" s="149">
        <f>SUM(Y6:Y18)</f>
        <v>1019</v>
      </c>
      <c r="Z19" s="24">
        <f>SUM(Z6:Z18)</f>
        <v>1895</v>
      </c>
      <c r="AA19" s="132">
        <f>SUM(AA6:AA18)</f>
        <v>1546</v>
      </c>
    </row>
    <row r="20" spans="1:28" s="33" customFormat="1" ht="24.95" customHeight="1">
      <c r="A20" s="32" t="s">
        <v>77</v>
      </c>
      <c r="B20" s="330">
        <f>(B33-C33)/C33</f>
        <v>1.3122796989616081E-2</v>
      </c>
      <c r="C20" s="343"/>
      <c r="D20" s="330">
        <f>(D33-E33)/E33</f>
        <v>1.7673048600883503E-2</v>
      </c>
      <c r="E20" s="343"/>
      <c r="F20" s="330">
        <f>(F33-G33)/G33</f>
        <v>1.8456273299517205E-2</v>
      </c>
      <c r="G20" s="343"/>
      <c r="H20" s="330">
        <f>(H33-I33)/I33</f>
        <v>1.0224948875255633E-2</v>
      </c>
      <c r="I20" s="343"/>
      <c r="J20" s="330">
        <f>(J33-K33)/K33</f>
        <v>6.7231288956558971E-2</v>
      </c>
      <c r="K20" s="343"/>
      <c r="L20" s="330">
        <f>(L33-M33)/M33</f>
        <v>3.4858853721129131E-2</v>
      </c>
      <c r="M20" s="343"/>
      <c r="N20" s="330">
        <f>(N33-O33)/O33</f>
        <v>3.682209730254378E-2</v>
      </c>
      <c r="O20" s="343"/>
      <c r="P20" s="300">
        <f>P30-Q30</f>
        <v>0</v>
      </c>
      <c r="Q20" s="342"/>
      <c r="R20" s="300">
        <f>(R33-S33)/S33</f>
        <v>0.13051259153420253</v>
      </c>
      <c r="S20" s="342"/>
      <c r="T20" s="300">
        <f>(T33-U33)/U33</f>
        <v>0.26186207720807936</v>
      </c>
      <c r="U20" s="342"/>
      <c r="V20" s="300">
        <f>(V33-W33)/W33</f>
        <v>0.31924516531503433</v>
      </c>
      <c r="W20" s="342"/>
      <c r="X20" s="310"/>
      <c r="Y20" s="345"/>
      <c r="Z20" s="302"/>
      <c r="AA20" s="346"/>
    </row>
    <row r="21" spans="1:28" s="41" customFormat="1" ht="24.95" customHeight="1">
      <c r="A21" s="25" t="s">
        <v>78</v>
      </c>
      <c r="B21" s="139">
        <f>SUM(B22:B29)</f>
        <v>24896</v>
      </c>
      <c r="C21" s="138">
        <f>SUM(C22:C29)</f>
        <v>24553</v>
      </c>
      <c r="D21" s="142">
        <v>0.72599999999999998</v>
      </c>
      <c r="E21" s="181">
        <v>0.72199999999999998</v>
      </c>
      <c r="F21" s="139">
        <f>SUM(F22:F29)</f>
        <v>57074</v>
      </c>
      <c r="G21" s="138">
        <f>SUM(G22:G29)</f>
        <v>56440</v>
      </c>
      <c r="H21" s="142">
        <v>0.59299999999999997</v>
      </c>
      <c r="I21" s="181">
        <v>0.58799999999999997</v>
      </c>
      <c r="J21" s="139">
        <f>SUM(J22:J27)</f>
        <v>8816</v>
      </c>
      <c r="K21" s="138">
        <f>SUM(K22:K27)</f>
        <v>8490</v>
      </c>
      <c r="L21" s="142">
        <v>0.45</v>
      </c>
      <c r="M21" s="181">
        <v>0.45229999999999998</v>
      </c>
      <c r="N21" s="139">
        <f>SUM(N22:N27)</f>
        <v>20366</v>
      </c>
      <c r="O21" s="138">
        <f>SUM(O22:O27)</f>
        <v>21856</v>
      </c>
      <c r="P21" s="118"/>
      <c r="Q21" s="124"/>
      <c r="R21" s="139">
        <v>223812</v>
      </c>
      <c r="S21" s="138">
        <v>195474</v>
      </c>
      <c r="T21" s="139">
        <v>26768</v>
      </c>
      <c r="U21" s="138">
        <v>21632</v>
      </c>
      <c r="V21" s="139">
        <f>X21+Z21</f>
        <v>28599</v>
      </c>
      <c r="W21" s="271">
        <f>Y21+AA21</f>
        <v>20969</v>
      </c>
      <c r="X21" s="121">
        <v>28249</v>
      </c>
      <c r="Y21" s="123">
        <v>20498</v>
      </c>
      <c r="Z21" s="40">
        <v>350</v>
      </c>
      <c r="AA21" s="148">
        <v>471</v>
      </c>
    </row>
    <row r="22" spans="1:28" s="43" customFormat="1" ht="24.95" customHeight="1">
      <c r="A22" s="220" t="s">
        <v>79</v>
      </c>
      <c r="B22" s="139">
        <v>18719</v>
      </c>
      <c r="C22" s="138">
        <v>18055</v>
      </c>
      <c r="D22" s="142">
        <v>0.79500000000000004</v>
      </c>
      <c r="E22" s="181">
        <v>0.79100000000000004</v>
      </c>
      <c r="F22" s="139">
        <v>42485</v>
      </c>
      <c r="G22" s="138">
        <v>41118</v>
      </c>
      <c r="H22" s="142">
        <v>0.63600000000000001</v>
      </c>
      <c r="I22" s="181">
        <v>0.63</v>
      </c>
      <c r="J22" s="139">
        <v>8797</v>
      </c>
      <c r="K22" s="138">
        <v>8402</v>
      </c>
      <c r="L22" s="142">
        <v>0.67520000000000002</v>
      </c>
      <c r="M22" s="181">
        <v>0.69710000000000005</v>
      </c>
      <c r="N22" s="139">
        <v>20206</v>
      </c>
      <c r="O22" s="138">
        <v>21325</v>
      </c>
      <c r="P22" s="139"/>
      <c r="Q22" s="124"/>
      <c r="R22" s="107"/>
      <c r="S22" s="108"/>
      <c r="T22" s="107"/>
      <c r="U22" s="108"/>
      <c r="V22" s="113"/>
      <c r="W22" s="108"/>
      <c r="X22" s="42"/>
      <c r="Y22" s="51"/>
      <c r="Z22" s="42"/>
      <c r="AA22" s="51"/>
    </row>
    <row r="23" spans="1:28" s="43" customFormat="1" ht="24.95" customHeight="1">
      <c r="A23" s="220" t="s">
        <v>80</v>
      </c>
      <c r="B23" s="139">
        <v>138</v>
      </c>
      <c r="C23" s="138">
        <v>193</v>
      </c>
      <c r="D23" s="142">
        <v>0.22700000000000001</v>
      </c>
      <c r="E23" s="181">
        <v>0.28299999999999997</v>
      </c>
      <c r="F23" s="139">
        <v>518</v>
      </c>
      <c r="G23" s="138">
        <v>643</v>
      </c>
      <c r="H23" s="142">
        <v>0.158</v>
      </c>
      <c r="I23" s="181">
        <v>0.18099999999999999</v>
      </c>
      <c r="J23" s="107"/>
      <c r="K23" s="108"/>
      <c r="L23" s="76"/>
      <c r="M23" s="74"/>
      <c r="N23" s="76"/>
      <c r="O23" s="74"/>
      <c r="P23" s="139"/>
      <c r="Q23" s="124"/>
      <c r="R23" s="107"/>
      <c r="S23" s="108"/>
      <c r="T23" s="107"/>
      <c r="U23" s="108"/>
      <c r="V23" s="113"/>
      <c r="W23" s="108"/>
      <c r="X23" s="42"/>
      <c r="Y23" s="51"/>
      <c r="Z23" s="42"/>
      <c r="AA23" s="51"/>
    </row>
    <row r="24" spans="1:28" s="43" customFormat="1" ht="24.95" customHeight="1">
      <c r="A24" s="220" t="s">
        <v>81</v>
      </c>
      <c r="B24" s="106"/>
      <c r="C24" s="108"/>
      <c r="D24" s="80"/>
      <c r="E24" s="79"/>
      <c r="F24" s="106"/>
      <c r="G24" s="108"/>
      <c r="H24" s="80"/>
      <c r="I24" s="79"/>
      <c r="J24" s="139">
        <v>0</v>
      </c>
      <c r="K24" s="138">
        <v>64</v>
      </c>
      <c r="L24" s="142">
        <v>0</v>
      </c>
      <c r="M24" s="181">
        <v>1.41E-2</v>
      </c>
      <c r="N24" s="139">
        <v>0</v>
      </c>
      <c r="O24" s="138">
        <v>400</v>
      </c>
      <c r="P24" s="139"/>
      <c r="Q24" s="124"/>
      <c r="R24" s="107"/>
      <c r="S24" s="108"/>
      <c r="T24" s="107"/>
      <c r="U24" s="108"/>
      <c r="V24" s="113"/>
      <c r="W24" s="108"/>
      <c r="X24" s="42"/>
      <c r="Y24" s="51"/>
      <c r="Z24" s="42"/>
      <c r="AA24" s="51"/>
    </row>
    <row r="25" spans="1:28" s="43" customFormat="1" ht="24.95" customHeight="1">
      <c r="A25" s="220" t="s">
        <v>82</v>
      </c>
      <c r="B25" s="139">
        <v>2456</v>
      </c>
      <c r="C25" s="138">
        <v>2342</v>
      </c>
      <c r="D25" s="142">
        <v>0.48299999999999998</v>
      </c>
      <c r="E25" s="181">
        <v>0.46600000000000003</v>
      </c>
      <c r="F25" s="139">
        <v>5063</v>
      </c>
      <c r="G25" s="138">
        <v>4809</v>
      </c>
      <c r="H25" s="142">
        <v>0.41</v>
      </c>
      <c r="I25" s="181">
        <v>0.39500000000000002</v>
      </c>
      <c r="J25" s="107"/>
      <c r="K25" s="108"/>
      <c r="L25" s="76"/>
      <c r="M25" s="74"/>
      <c r="N25" s="76"/>
      <c r="O25" s="74"/>
      <c r="P25" s="139"/>
      <c r="Q25" s="124"/>
      <c r="R25" s="107"/>
      <c r="S25" s="108"/>
      <c r="T25" s="107"/>
      <c r="U25" s="108"/>
      <c r="V25" s="113"/>
      <c r="W25" s="108"/>
      <c r="X25" s="42"/>
      <c r="Y25" s="51"/>
      <c r="Z25" s="42"/>
      <c r="AA25" s="51"/>
    </row>
    <row r="26" spans="1:28" s="43" customFormat="1" ht="24.95" customHeight="1">
      <c r="A26" s="220" t="s">
        <v>83</v>
      </c>
      <c r="B26" s="106"/>
      <c r="C26" s="108"/>
      <c r="D26" s="80"/>
      <c r="E26" s="79"/>
      <c r="F26" s="106"/>
      <c r="G26" s="108"/>
      <c r="H26" s="80"/>
      <c r="I26" s="79"/>
      <c r="J26" s="139">
        <v>19</v>
      </c>
      <c r="K26" s="138">
        <v>24</v>
      </c>
      <c r="L26" s="142">
        <v>8.6999999999999994E-3</v>
      </c>
      <c r="M26" s="181">
        <v>1.0999999999999999E-2</v>
      </c>
      <c r="N26" s="139">
        <v>160</v>
      </c>
      <c r="O26" s="138">
        <v>131</v>
      </c>
      <c r="P26" s="139"/>
      <c r="Q26" s="124"/>
      <c r="R26" s="107"/>
      <c r="S26" s="108"/>
      <c r="T26" s="107"/>
      <c r="U26" s="108"/>
      <c r="V26" s="113"/>
      <c r="W26" s="108"/>
      <c r="X26" s="42"/>
      <c r="Y26" s="51"/>
      <c r="Z26" s="42"/>
      <c r="AA26" s="51"/>
    </row>
    <row r="27" spans="1:28" s="43" customFormat="1" ht="24.95" customHeight="1">
      <c r="A27" s="220" t="s">
        <v>84</v>
      </c>
      <c r="B27" s="139">
        <v>0</v>
      </c>
      <c r="C27" s="138">
        <v>3</v>
      </c>
      <c r="D27" s="142">
        <v>0</v>
      </c>
      <c r="E27" s="181">
        <v>5.8999999999999997E-2</v>
      </c>
      <c r="F27" s="139">
        <v>0</v>
      </c>
      <c r="G27" s="138">
        <v>12</v>
      </c>
      <c r="H27" s="142">
        <v>0</v>
      </c>
      <c r="I27" s="181">
        <v>1.9E-2</v>
      </c>
      <c r="J27" s="107"/>
      <c r="K27" s="254"/>
      <c r="L27" s="76"/>
      <c r="M27" s="74"/>
      <c r="N27" s="76"/>
      <c r="O27" s="74"/>
      <c r="P27" s="139"/>
      <c r="Q27" s="124"/>
      <c r="R27" s="107"/>
      <c r="S27" s="108"/>
      <c r="T27" s="107"/>
      <c r="U27" s="108"/>
      <c r="V27" s="113"/>
      <c r="W27" s="108"/>
      <c r="X27" s="42"/>
      <c r="Y27" s="51"/>
      <c r="Z27" s="42"/>
      <c r="AA27" s="51"/>
    </row>
    <row r="28" spans="1:28" s="43" customFormat="1" ht="24.95" customHeight="1">
      <c r="A28" s="220" t="s">
        <v>85</v>
      </c>
      <c r="B28" s="139">
        <v>2670</v>
      </c>
      <c r="C28" s="138">
        <v>3026</v>
      </c>
      <c r="D28" s="142">
        <v>0.78600000000000003</v>
      </c>
      <c r="E28" s="181">
        <v>0.81799999999999995</v>
      </c>
      <c r="F28" s="139">
        <v>7280</v>
      </c>
      <c r="G28" s="138">
        <v>8087</v>
      </c>
      <c r="H28" s="142">
        <v>0.69899999999999995</v>
      </c>
      <c r="I28" s="181">
        <v>0.73799999999999999</v>
      </c>
      <c r="J28" s="107"/>
      <c r="K28" s="108"/>
      <c r="L28" s="76"/>
      <c r="M28" s="74"/>
      <c r="N28" s="76"/>
      <c r="O28" s="74"/>
      <c r="P28" s="139"/>
      <c r="Q28" s="124"/>
      <c r="R28" s="107"/>
      <c r="S28" s="108"/>
      <c r="T28" s="107"/>
      <c r="U28" s="108"/>
      <c r="V28" s="113"/>
      <c r="W28" s="108"/>
      <c r="X28" s="207"/>
      <c r="Y28" s="208"/>
      <c r="Z28" s="209"/>
      <c r="AA28" s="210"/>
    </row>
    <row r="29" spans="1:28" s="43" customFormat="1" ht="24.95" customHeight="1">
      <c r="A29" s="220" t="s">
        <v>86</v>
      </c>
      <c r="B29" s="139">
        <v>913</v>
      </c>
      <c r="C29" s="138">
        <v>934</v>
      </c>
      <c r="D29" s="142">
        <v>0.55300000000000005</v>
      </c>
      <c r="E29" s="181">
        <v>0.53900000000000003</v>
      </c>
      <c r="F29" s="139">
        <v>1728</v>
      </c>
      <c r="G29" s="138">
        <v>1771</v>
      </c>
      <c r="H29" s="142">
        <v>0.52100000000000002</v>
      </c>
      <c r="I29" s="181">
        <v>0.51600000000000001</v>
      </c>
      <c r="J29" s="107"/>
      <c r="K29" s="108"/>
      <c r="L29" s="76"/>
      <c r="M29" s="74"/>
      <c r="N29" s="76"/>
      <c r="O29" s="74"/>
      <c r="P29" s="139"/>
      <c r="Q29" s="124"/>
      <c r="R29" s="107"/>
      <c r="S29" s="108"/>
      <c r="T29" s="107"/>
      <c r="U29" s="108"/>
      <c r="V29" s="113"/>
      <c r="W29" s="108"/>
      <c r="X29" s="207"/>
      <c r="Y29" s="208"/>
      <c r="Z29" s="209"/>
      <c r="AA29" s="210"/>
    </row>
    <row r="30" spans="1:28" s="43" customFormat="1" ht="24.95" customHeight="1">
      <c r="A30" s="26" t="s">
        <v>87</v>
      </c>
      <c r="B30" s="139">
        <v>1079</v>
      </c>
      <c r="C30" s="138">
        <v>1513</v>
      </c>
      <c r="D30" s="142">
        <v>0.42799999999999999</v>
      </c>
      <c r="E30" s="181">
        <v>0.48099999999999998</v>
      </c>
      <c r="F30" s="139">
        <v>1742</v>
      </c>
      <c r="G30" s="138">
        <v>2172</v>
      </c>
      <c r="H30" s="142">
        <v>0.221</v>
      </c>
      <c r="I30" s="181">
        <v>0.25900000000000001</v>
      </c>
      <c r="J30" s="139">
        <v>2294</v>
      </c>
      <c r="K30" s="138">
        <v>2117</v>
      </c>
      <c r="L30" s="142">
        <v>0.41789999999999999</v>
      </c>
      <c r="M30" s="181">
        <v>0.38669999999999999</v>
      </c>
      <c r="N30" s="139">
        <v>5296</v>
      </c>
      <c r="O30" s="138">
        <v>4787</v>
      </c>
      <c r="P30" s="139"/>
      <c r="Q30" s="124"/>
      <c r="R30" s="139">
        <v>36716</v>
      </c>
      <c r="S30" s="138">
        <v>31208</v>
      </c>
      <c r="T30" s="139">
        <v>3424</v>
      </c>
      <c r="U30" s="138">
        <v>3606</v>
      </c>
      <c r="V30" s="113"/>
      <c r="W30" s="108"/>
      <c r="X30" s="137"/>
      <c r="Y30" s="150"/>
      <c r="Z30" s="121"/>
      <c r="AA30" s="123"/>
    </row>
    <row r="31" spans="1:28" s="43" customFormat="1" ht="24.95" customHeight="1">
      <c r="A31" s="116" t="s">
        <v>88</v>
      </c>
      <c r="B31" s="139">
        <v>8796</v>
      </c>
      <c r="C31" s="138">
        <v>8454</v>
      </c>
      <c r="D31" s="142">
        <v>0.64100000000000001</v>
      </c>
      <c r="E31" s="181">
        <v>0.62</v>
      </c>
      <c r="F31" s="139">
        <v>21127</v>
      </c>
      <c r="G31" s="138">
        <v>20282</v>
      </c>
      <c r="H31" s="142">
        <v>0.42499999999999999</v>
      </c>
      <c r="I31" s="181">
        <v>0.40799999999999997</v>
      </c>
      <c r="J31" s="139">
        <v>6583</v>
      </c>
      <c r="K31" s="138">
        <v>6236</v>
      </c>
      <c r="L31" s="142">
        <v>0.54320000000000002</v>
      </c>
      <c r="M31" s="181">
        <v>0.51700000000000002</v>
      </c>
      <c r="N31" s="139">
        <v>14364</v>
      </c>
      <c r="O31" s="138">
        <v>13053</v>
      </c>
      <c r="P31" s="118"/>
      <c r="Q31" s="124"/>
      <c r="R31" s="139">
        <v>30226</v>
      </c>
      <c r="S31" s="138">
        <v>29503</v>
      </c>
      <c r="T31" s="139">
        <v>6175</v>
      </c>
      <c r="U31" s="138">
        <v>4058</v>
      </c>
      <c r="V31" s="139">
        <f>X31+Z31</f>
        <v>1173</v>
      </c>
      <c r="W31" s="271">
        <f>Y31+AA31</f>
        <v>1345</v>
      </c>
      <c r="X31" s="137">
        <v>1173</v>
      </c>
      <c r="Y31" s="150">
        <v>1345</v>
      </c>
      <c r="Z31" s="121">
        <v>0</v>
      </c>
      <c r="AA31" s="123">
        <v>0</v>
      </c>
    </row>
    <row r="32" spans="1:28" s="45" customFormat="1" ht="24.95" customHeight="1">
      <c r="A32" s="116" t="s">
        <v>89</v>
      </c>
      <c r="B32" s="139">
        <v>7768</v>
      </c>
      <c r="C32" s="138">
        <v>7468</v>
      </c>
      <c r="D32" s="142">
        <v>0.70099999999999996</v>
      </c>
      <c r="E32" s="181">
        <v>0.67500000000000004</v>
      </c>
      <c r="F32" s="139">
        <v>20047</v>
      </c>
      <c r="G32" s="138">
        <v>19284</v>
      </c>
      <c r="H32" s="142">
        <v>0.42599999999999999</v>
      </c>
      <c r="I32" s="181">
        <v>0.41399999999999998</v>
      </c>
      <c r="J32" s="139">
        <v>4737</v>
      </c>
      <c r="K32" s="138">
        <v>4174</v>
      </c>
      <c r="L32" s="142">
        <v>0.51770000000000005</v>
      </c>
      <c r="M32" s="181">
        <v>0.48309999999999997</v>
      </c>
      <c r="N32" s="139">
        <v>11249</v>
      </c>
      <c r="O32" s="138">
        <v>9758</v>
      </c>
      <c r="P32" s="118"/>
      <c r="Q32" s="124"/>
      <c r="R32" s="139">
        <v>25733</v>
      </c>
      <c r="S32" s="138">
        <v>23765</v>
      </c>
      <c r="T32" s="139">
        <v>5865</v>
      </c>
      <c r="U32" s="138">
        <v>4172</v>
      </c>
      <c r="V32" s="139">
        <f>X32+Z32</f>
        <v>4064</v>
      </c>
      <c r="W32" s="271">
        <f>Y32+AA32</f>
        <v>3334</v>
      </c>
      <c r="X32" s="137">
        <v>4064</v>
      </c>
      <c r="Y32" s="150">
        <v>3334</v>
      </c>
      <c r="Z32" s="121">
        <v>0</v>
      </c>
      <c r="AA32" s="123">
        <v>0</v>
      </c>
    </row>
    <row r="33" spans="1:34" ht="24.95" customHeight="1" thickBot="1">
      <c r="A33" s="6" t="s">
        <v>44</v>
      </c>
      <c r="B33" s="239">
        <f>B21+B31+B32+B30</f>
        <v>42539</v>
      </c>
      <c r="C33" s="240">
        <f>C21+C31+C32+C30</f>
        <v>41988</v>
      </c>
      <c r="D33" s="273">
        <v>0.69099999999999995</v>
      </c>
      <c r="E33" s="262">
        <v>0.67900000000000005</v>
      </c>
      <c r="F33" s="239">
        <f>F21+F31+F32+F30</f>
        <v>99990</v>
      </c>
      <c r="G33" s="240">
        <f>G21+G31+G32+G30</f>
        <v>98178</v>
      </c>
      <c r="H33" s="273">
        <v>0.49399999999999999</v>
      </c>
      <c r="I33" s="262">
        <v>0.48899999999999999</v>
      </c>
      <c r="J33" s="241">
        <f>J21+J31+J32+J30</f>
        <v>22430</v>
      </c>
      <c r="K33" s="240">
        <f>K21+K31+K32+K30</f>
        <v>21017</v>
      </c>
      <c r="L33" s="273">
        <v>0.4839</v>
      </c>
      <c r="M33" s="262">
        <v>0.46760000000000002</v>
      </c>
      <c r="N33" s="239">
        <f>N21+N31+N32+N30</f>
        <v>51275</v>
      </c>
      <c r="O33" s="240">
        <f>O21+O31+O32+O30</f>
        <v>49454</v>
      </c>
      <c r="P33" s="144"/>
      <c r="Q33" s="153"/>
      <c r="R33" s="239">
        <f t="shared" ref="R33:W33" si="1">R21+R31+R32+R30</f>
        <v>316487</v>
      </c>
      <c r="S33" s="240">
        <f t="shared" si="1"/>
        <v>279950</v>
      </c>
      <c r="T33" s="241">
        <f t="shared" si="1"/>
        <v>42232</v>
      </c>
      <c r="U33" s="240">
        <f t="shared" si="1"/>
        <v>33468</v>
      </c>
      <c r="V33" s="239">
        <f t="shared" si="1"/>
        <v>33836</v>
      </c>
      <c r="W33" s="240">
        <f t="shared" si="1"/>
        <v>25648</v>
      </c>
      <c r="X33" s="24">
        <f>X21+X31+X32</f>
        <v>33486</v>
      </c>
      <c r="Y33" s="132">
        <f>Y24+Y31+Y32</f>
        <v>4679</v>
      </c>
      <c r="Z33" s="24">
        <f>SUM(Z21:Z32)</f>
        <v>350</v>
      </c>
      <c r="AA33" s="132">
        <f>SUM(AA24:AA32)</f>
        <v>0</v>
      </c>
    </row>
    <row r="34" spans="1:34" s="33" customFormat="1" ht="24.95" customHeight="1">
      <c r="A34" s="32" t="s">
        <v>90</v>
      </c>
      <c r="B34" s="330">
        <f>(B41-C41)/C41</f>
        <v>4.0430506288294102E-2</v>
      </c>
      <c r="C34" s="343"/>
      <c r="D34" s="300">
        <f>D41-E41</f>
        <v>2.7999999999999969E-2</v>
      </c>
      <c r="E34" s="342"/>
      <c r="F34" s="330">
        <f>(F41-G41)/G41</f>
        <v>4.5533688598111119E-2</v>
      </c>
      <c r="G34" s="343"/>
      <c r="H34" s="300">
        <f>H41-I41</f>
        <v>2.1000000000000019E-2</v>
      </c>
      <c r="I34" s="342"/>
      <c r="J34" s="300">
        <f>(J41-K41)/K41</f>
        <v>3.7945062461748932E-2</v>
      </c>
      <c r="K34" s="342"/>
      <c r="L34" s="300">
        <f>L41-M41</f>
        <v>2.3999999999999994E-2</v>
      </c>
      <c r="M34" s="342"/>
      <c r="N34" s="300">
        <f>(N41-O41)/O41</f>
        <v>9.0505864105145717E-2</v>
      </c>
      <c r="O34" s="342"/>
      <c r="P34" s="300">
        <f>P40-Q40</f>
        <v>0</v>
      </c>
      <c r="Q34" s="342"/>
      <c r="R34" s="300">
        <f>(R41-S41)/S41</f>
        <v>0.19956853241917372</v>
      </c>
      <c r="S34" s="342"/>
      <c r="T34" s="300">
        <f>(T41-U41)/U41</f>
        <v>0.56924241604931591</v>
      </c>
      <c r="U34" s="342"/>
      <c r="V34" s="347">
        <f>(V41-W41)/W41</f>
        <v>-0.2959890212712869</v>
      </c>
      <c r="W34" s="348"/>
      <c r="X34" s="349"/>
      <c r="Y34" s="350"/>
      <c r="Z34" s="302"/>
      <c r="AA34" s="344"/>
    </row>
    <row r="35" spans="1:34" s="41" customFormat="1" ht="24.95" customHeight="1">
      <c r="A35" s="116" t="s">
        <v>90</v>
      </c>
      <c r="B35" s="139">
        <f t="shared" ref="B35:O35" si="2">B41</f>
        <v>25811</v>
      </c>
      <c r="C35" s="138">
        <f t="shared" si="2"/>
        <v>24808</v>
      </c>
      <c r="D35" s="142">
        <v>0.48</v>
      </c>
      <c r="E35" s="181">
        <v>0.45200000000000001</v>
      </c>
      <c r="F35" s="119">
        <f t="shared" si="2"/>
        <v>59448</v>
      </c>
      <c r="G35" s="138">
        <f t="shared" si="2"/>
        <v>56859</v>
      </c>
      <c r="H35" s="141">
        <v>0.39700000000000002</v>
      </c>
      <c r="I35" s="181">
        <v>0.376</v>
      </c>
      <c r="J35" s="119">
        <f t="shared" si="2"/>
        <v>28831</v>
      </c>
      <c r="K35" s="138">
        <f t="shared" si="2"/>
        <v>27777</v>
      </c>
      <c r="L35" s="141">
        <v>0.26469999999999999</v>
      </c>
      <c r="M35" s="181">
        <v>0.2407</v>
      </c>
      <c r="N35" s="139">
        <f t="shared" si="2"/>
        <v>80150</v>
      </c>
      <c r="O35" s="138">
        <f t="shared" si="2"/>
        <v>73498</v>
      </c>
      <c r="P35" s="118"/>
      <c r="Q35" s="124"/>
      <c r="R35" s="139">
        <f>R41</f>
        <v>446501</v>
      </c>
      <c r="S35" s="138">
        <f>S41</f>
        <v>372218</v>
      </c>
      <c r="T35" s="139"/>
      <c r="U35" s="138"/>
      <c r="V35" s="139">
        <f t="shared" ref="V35:AA35" si="3">V41</f>
        <v>11286</v>
      </c>
      <c r="W35" s="271">
        <f t="shared" si="3"/>
        <v>16031</v>
      </c>
      <c r="X35" s="250">
        <f t="shared" si="3"/>
        <v>1276</v>
      </c>
      <c r="Y35" s="251">
        <f t="shared" si="3"/>
        <v>2328</v>
      </c>
      <c r="Z35" s="250">
        <f t="shared" si="3"/>
        <v>10010</v>
      </c>
      <c r="AA35" s="251">
        <f t="shared" si="3"/>
        <v>13703</v>
      </c>
    </row>
    <row r="36" spans="1:34" s="41" customFormat="1" ht="24.95" customHeight="1">
      <c r="A36" s="253" t="s">
        <v>91</v>
      </c>
      <c r="B36" s="139">
        <f>SUM(B37:B38)</f>
        <v>17543</v>
      </c>
      <c r="C36" s="138">
        <f>SUM(C37:C38)</f>
        <v>17145</v>
      </c>
      <c r="D36" s="142">
        <v>0.50900000000000001</v>
      </c>
      <c r="E36" s="181">
        <v>0.49299999999999999</v>
      </c>
      <c r="F36" s="119">
        <f>SUM(F37:F38)</f>
        <v>39835</v>
      </c>
      <c r="G36" s="138">
        <f>SUM(G37:G38)</f>
        <v>38970</v>
      </c>
      <c r="H36" s="141">
        <v>0.437</v>
      </c>
      <c r="I36" s="181">
        <v>0.42499999999999999</v>
      </c>
      <c r="J36" s="119">
        <f>SUM(J37:J38)</f>
        <v>13995</v>
      </c>
      <c r="K36" s="138">
        <f>SUM(K37:K38)</f>
        <v>13730</v>
      </c>
      <c r="L36" s="141">
        <v>0.24129999999999999</v>
      </c>
      <c r="M36" s="181">
        <v>0.2263</v>
      </c>
      <c r="N36" s="139">
        <f>SUM(N37:N38)</f>
        <v>39573</v>
      </c>
      <c r="O36" s="138">
        <f>SUM(O37:O38)</f>
        <v>36656</v>
      </c>
      <c r="P36" s="118"/>
      <c r="Q36" s="124"/>
      <c r="R36" s="139">
        <v>296787</v>
      </c>
      <c r="S36" s="138">
        <v>237113</v>
      </c>
      <c r="T36" s="139">
        <v>6350</v>
      </c>
      <c r="U36" s="138">
        <v>4715</v>
      </c>
      <c r="V36" s="139">
        <f>X36+Z36</f>
        <v>5197</v>
      </c>
      <c r="W36" s="271">
        <f>Y36+AA36</f>
        <v>8083</v>
      </c>
      <c r="X36" s="121">
        <v>1276</v>
      </c>
      <c r="Y36" s="123">
        <v>2328</v>
      </c>
      <c r="Z36" s="121">
        <v>3921</v>
      </c>
      <c r="AA36" s="123">
        <v>5755</v>
      </c>
    </row>
    <row r="37" spans="1:34" s="52" customFormat="1" ht="24.95" customHeight="1">
      <c r="A37" s="252" t="s">
        <v>92</v>
      </c>
      <c r="B37" s="139">
        <v>1658</v>
      </c>
      <c r="C37" s="138">
        <v>1686</v>
      </c>
      <c r="D37" s="142">
        <v>0.378</v>
      </c>
      <c r="E37" s="181">
        <v>0.38500000000000001</v>
      </c>
      <c r="F37" s="119">
        <v>3249</v>
      </c>
      <c r="G37" s="138">
        <v>3144</v>
      </c>
      <c r="H37" s="141">
        <v>0.34200000000000003</v>
      </c>
      <c r="I37" s="181">
        <v>0.33200000000000002</v>
      </c>
      <c r="J37" s="119">
        <v>3630</v>
      </c>
      <c r="K37" s="138">
        <v>3469</v>
      </c>
      <c r="L37" s="141">
        <v>0.21360000000000001</v>
      </c>
      <c r="M37" s="181">
        <v>0.21790000000000001</v>
      </c>
      <c r="N37" s="139">
        <v>10359</v>
      </c>
      <c r="O37" s="138">
        <v>8825</v>
      </c>
      <c r="P37" s="139"/>
      <c r="Q37" s="124"/>
      <c r="R37" s="107"/>
      <c r="S37" s="108"/>
      <c r="T37" s="107"/>
      <c r="U37" s="108"/>
      <c r="V37" s="113"/>
      <c r="W37" s="108"/>
      <c r="X37" s="120"/>
      <c r="Y37" s="122"/>
      <c r="Z37" s="120"/>
      <c r="AA37" s="122"/>
    </row>
    <row r="38" spans="1:34" s="52" customFormat="1" ht="24.95" customHeight="1">
      <c r="A38" s="220" t="s">
        <v>93</v>
      </c>
      <c r="B38" s="139">
        <v>15885</v>
      </c>
      <c r="C38" s="138">
        <v>15459</v>
      </c>
      <c r="D38" s="142">
        <v>0.52800000000000002</v>
      </c>
      <c r="E38" s="181">
        <v>0.50800000000000001</v>
      </c>
      <c r="F38" s="119">
        <v>36586</v>
      </c>
      <c r="G38" s="138">
        <v>35826</v>
      </c>
      <c r="H38" s="141">
        <v>0.44800000000000001</v>
      </c>
      <c r="I38" s="181">
        <v>0.436</v>
      </c>
      <c r="J38" s="119">
        <v>10365</v>
      </c>
      <c r="K38" s="138">
        <v>10261</v>
      </c>
      <c r="L38" s="141">
        <v>0.25290000000000001</v>
      </c>
      <c r="M38" s="181">
        <v>0.23089999999999999</v>
      </c>
      <c r="N38" s="139">
        <v>29214</v>
      </c>
      <c r="O38" s="138">
        <v>27831</v>
      </c>
      <c r="P38" s="141"/>
      <c r="Q38" s="152"/>
      <c r="R38" s="107"/>
      <c r="S38" s="108"/>
      <c r="T38" s="107"/>
      <c r="U38" s="108"/>
      <c r="V38" s="113"/>
      <c r="W38" s="108"/>
      <c r="X38" s="120"/>
      <c r="Y38" s="122"/>
      <c r="Z38" s="120"/>
      <c r="AA38" s="122"/>
    </row>
    <row r="39" spans="1:34" s="56" customFormat="1" ht="24.95" customHeight="1">
      <c r="A39" s="253" t="s">
        <v>94</v>
      </c>
      <c r="B39" s="139">
        <v>470</v>
      </c>
      <c r="C39" s="138">
        <v>439</v>
      </c>
      <c r="D39" s="142">
        <v>0.214</v>
      </c>
      <c r="E39" s="181">
        <v>0.20200000000000001</v>
      </c>
      <c r="F39" s="119">
        <v>1099</v>
      </c>
      <c r="G39" s="138">
        <v>1064</v>
      </c>
      <c r="H39" s="141">
        <v>0.16200000000000001</v>
      </c>
      <c r="I39" s="181">
        <v>0.16300000000000001</v>
      </c>
      <c r="J39" s="119">
        <v>465</v>
      </c>
      <c r="K39" s="138">
        <v>471</v>
      </c>
      <c r="L39" s="141">
        <v>0.2117</v>
      </c>
      <c r="M39" s="181">
        <v>0.21460000000000001</v>
      </c>
      <c r="N39" s="139">
        <v>1124</v>
      </c>
      <c r="O39" s="138">
        <v>1108</v>
      </c>
      <c r="P39" s="141"/>
      <c r="Q39" s="152"/>
      <c r="R39" s="139">
        <v>41242</v>
      </c>
      <c r="S39" s="138">
        <v>40060</v>
      </c>
      <c r="T39" s="139">
        <v>5517</v>
      </c>
      <c r="U39" s="138">
        <v>3621</v>
      </c>
      <c r="V39" s="139">
        <f>X39+Z39</f>
        <v>5058</v>
      </c>
      <c r="W39" s="271">
        <f>Y39+AA39</f>
        <v>6499</v>
      </c>
      <c r="X39" s="121">
        <v>0</v>
      </c>
      <c r="Y39" s="123">
        <v>0</v>
      </c>
      <c r="Z39" s="121">
        <v>5058</v>
      </c>
      <c r="AA39" s="123">
        <v>6499</v>
      </c>
    </row>
    <row r="40" spans="1:34" s="45" customFormat="1" ht="24.95" customHeight="1">
      <c r="A40" s="253" t="s">
        <v>95</v>
      </c>
      <c r="B40" s="139">
        <v>7798</v>
      </c>
      <c r="C40" s="138">
        <v>7224</v>
      </c>
      <c r="D40" s="142">
        <v>0.45700000000000002</v>
      </c>
      <c r="E40" s="181">
        <v>0.40400000000000003</v>
      </c>
      <c r="F40" s="119">
        <v>18514</v>
      </c>
      <c r="G40" s="138">
        <v>16825</v>
      </c>
      <c r="H40" s="141">
        <v>0.35799999999999998</v>
      </c>
      <c r="I40" s="181">
        <v>0.316</v>
      </c>
      <c r="J40" s="119">
        <v>14371</v>
      </c>
      <c r="K40" s="138">
        <v>13576</v>
      </c>
      <c r="L40" s="141">
        <v>0.29480000000000001</v>
      </c>
      <c r="M40" s="181">
        <v>0.25829999999999997</v>
      </c>
      <c r="N40" s="139">
        <v>39453</v>
      </c>
      <c r="O40" s="138">
        <v>35734</v>
      </c>
      <c r="P40" s="118"/>
      <c r="Q40" s="124"/>
      <c r="R40" s="139">
        <v>108472</v>
      </c>
      <c r="S40" s="138">
        <v>95045</v>
      </c>
      <c r="T40" s="139">
        <v>17153</v>
      </c>
      <c r="U40" s="138">
        <v>10157</v>
      </c>
      <c r="V40" s="139">
        <f>X40+Z40</f>
        <v>1031</v>
      </c>
      <c r="W40" s="271">
        <f>Y40+AA40</f>
        <v>1449</v>
      </c>
      <c r="X40" s="120">
        <v>0</v>
      </c>
      <c r="Y40" s="122">
        <v>0</v>
      </c>
      <c r="Z40" s="120">
        <v>1031</v>
      </c>
      <c r="AA40" s="122">
        <v>1449</v>
      </c>
      <c r="AB40" s="58"/>
      <c r="AC40" s="58"/>
      <c r="AD40" s="58"/>
      <c r="AE40" s="58"/>
      <c r="AF40" s="58"/>
      <c r="AG40" s="58"/>
      <c r="AH40" s="58"/>
    </row>
    <row r="41" spans="1:34" ht="24.95" customHeight="1" thickBot="1">
      <c r="A41" s="6" t="s">
        <v>44</v>
      </c>
      <c r="B41" s="239">
        <f>B36+B40+B39</f>
        <v>25811</v>
      </c>
      <c r="C41" s="240">
        <f>C36+C40+C39</f>
        <v>24808</v>
      </c>
      <c r="D41" s="273">
        <v>0.48</v>
      </c>
      <c r="E41" s="262">
        <v>0.45200000000000001</v>
      </c>
      <c r="F41" s="239">
        <f>F36+F40+F39</f>
        <v>59448</v>
      </c>
      <c r="G41" s="240">
        <f>G36+G40+G39</f>
        <v>56859</v>
      </c>
      <c r="H41" s="273">
        <v>0.39700000000000002</v>
      </c>
      <c r="I41" s="262">
        <v>0.376</v>
      </c>
      <c r="J41" s="239">
        <f>J36+J40+J39</f>
        <v>28831</v>
      </c>
      <c r="K41" s="240">
        <f>K36+K40+K39</f>
        <v>27777</v>
      </c>
      <c r="L41" s="273">
        <v>0.26469999999999999</v>
      </c>
      <c r="M41" s="262">
        <v>0.2407</v>
      </c>
      <c r="N41" s="239">
        <f>N36+N40+N39</f>
        <v>80150</v>
      </c>
      <c r="O41" s="240">
        <f>O36+O40+O39</f>
        <v>73498</v>
      </c>
      <c r="P41" s="144"/>
      <c r="Q41" s="153"/>
      <c r="R41" s="239">
        <f t="shared" ref="R41:W41" si="4">R36+R40+R39</f>
        <v>446501</v>
      </c>
      <c r="S41" s="240">
        <f t="shared" si="4"/>
        <v>372218</v>
      </c>
      <c r="T41" s="241">
        <f t="shared" si="4"/>
        <v>29020</v>
      </c>
      <c r="U41" s="240">
        <f t="shared" si="4"/>
        <v>18493</v>
      </c>
      <c r="V41" s="239">
        <f t="shared" si="4"/>
        <v>11286</v>
      </c>
      <c r="W41" s="240">
        <f t="shared" si="4"/>
        <v>16031</v>
      </c>
      <c r="X41" s="24">
        <f>X36+X40</f>
        <v>1276</v>
      </c>
      <c r="Y41" s="132">
        <f>Y36+Y40</f>
        <v>2328</v>
      </c>
      <c r="Z41" s="24">
        <f>SUM(Z36:Z40)</f>
        <v>10010</v>
      </c>
      <c r="AA41" s="132">
        <f>SUM(AA36:AA40)</f>
        <v>13703</v>
      </c>
    </row>
    <row r="42" spans="1:34" ht="24.95" customHeight="1" thickBot="1">
      <c r="A42" s="68" t="s">
        <v>96</v>
      </c>
      <c r="B42" s="146">
        <f>B41+B33+B19+'PARKS - NORTH'!B32+'PARKS - NORTH'!B48</f>
        <v>144397</v>
      </c>
      <c r="C42" s="146">
        <f>C41+C33+C19+'PARKS - NORTH'!C32+'PARKS - NORTH'!C48</f>
        <v>149312</v>
      </c>
      <c r="D42" s="274">
        <v>0.52600000000000002</v>
      </c>
      <c r="E42" s="275">
        <v>0.52800000000000002</v>
      </c>
      <c r="F42" s="146">
        <f>F41+F33+F19+'PARKS - NORTH'!F32+'PARKS - NORTH'!F48</f>
        <v>335402</v>
      </c>
      <c r="G42" s="146">
        <f>G41+G33+G19+'PARKS - NORTH'!G32+'PARKS - NORTH'!G48</f>
        <v>342766</v>
      </c>
      <c r="H42" s="274">
        <v>0.40400000000000003</v>
      </c>
      <c r="I42" s="275">
        <v>0.40200000000000002</v>
      </c>
      <c r="J42" s="146">
        <f>J41+J33+J19+'PARKS - NORTH'!J32+'PARKS - NORTH'!J48</f>
        <v>104961</v>
      </c>
      <c r="K42" s="146">
        <f>K41+K33+K19+'PARKS - NORTH'!K32+'PARKS - NORTH'!K48</f>
        <v>101477</v>
      </c>
      <c r="L42" s="145">
        <v>0.36149999999999999</v>
      </c>
      <c r="M42" s="275">
        <v>0.34449999999999997</v>
      </c>
      <c r="N42" s="146">
        <f>N41+N33+N19+'PARKS - NORTH'!N32+'PARKS - NORTH'!N48</f>
        <v>275646</v>
      </c>
      <c r="O42" s="146">
        <f>O41+O33+O19+'PARKS - NORTH'!O32+'PARKS - NORTH'!O48</f>
        <v>268463</v>
      </c>
      <c r="P42" s="145"/>
      <c r="Q42" s="155"/>
      <c r="R42" s="146">
        <f>R41+R33+R19+'PARKS - NORTH'!R32+'PARKS - NORTH'!R48</f>
        <v>4254642</v>
      </c>
      <c r="S42" s="146">
        <f>S41+S33+S19+'PARKS - NORTH'!S32+'PARKS - NORTH'!S48</f>
        <v>3358553</v>
      </c>
      <c r="T42" s="146">
        <f>T41+T33+T19+'PARKS - NORTH'!T32+'PARKS - NORTH'!T48</f>
        <v>167201</v>
      </c>
      <c r="U42" s="146">
        <f>U41+U33+U19+'PARKS - NORTH'!U32+'PARKS - NORTH'!U48</f>
        <v>130026</v>
      </c>
      <c r="V42" s="146">
        <f>V41+V33+V19+'PARKS - NORTH'!V32+'PARKS - NORTH'!V48</f>
        <v>82850</v>
      </c>
      <c r="W42" s="276">
        <f>W41+W33+W19+'PARKS - NORTH'!W32+'PARKS - NORTH'!W48</f>
        <v>66866</v>
      </c>
      <c r="X42" s="163">
        <f>X41+X33+X19+'PARKS - NORTH'!X32+'PARKS - NORTH'!X48</f>
        <v>69852</v>
      </c>
      <c r="Y42" s="163">
        <f>Y41+Y33+Y19+'PARKS - NORTH'!Y32+'PARKS - NORTH'!Y48</f>
        <v>29700</v>
      </c>
      <c r="Z42" s="146">
        <f>Z41+Z33+Z19+'PARKS - NORTH'!Z32+'PARKS - NORTH'!Z48</f>
        <v>12998</v>
      </c>
      <c r="AA42" s="146">
        <f>AA41+AA33+AA19+'PARKS - NORTH'!AA32+'PARKS - NORTH'!AA48</f>
        <v>16197</v>
      </c>
    </row>
    <row r="43" spans="1:34" s="31" customFormat="1" ht="24.95" customHeight="1" thickBot="1">
      <c r="A43" s="30" t="s">
        <v>61</v>
      </c>
      <c r="B43" s="362">
        <f>(B42-C42)/C42</f>
        <v>-3.2917648949849977E-2</v>
      </c>
      <c r="C43" s="363"/>
      <c r="D43" s="364">
        <f>D42-E42</f>
        <v>-2.0000000000000018E-3</v>
      </c>
      <c r="E43" s="365"/>
      <c r="F43" s="362">
        <f>(F42-G42)/G42</f>
        <v>-2.1484044508498508E-2</v>
      </c>
      <c r="G43" s="363"/>
      <c r="H43" s="364">
        <f>H42-I42</f>
        <v>2.0000000000000018E-3</v>
      </c>
      <c r="I43" s="365"/>
      <c r="J43" s="362">
        <f>(J42-K42)/K42</f>
        <v>3.4332903022359744E-2</v>
      </c>
      <c r="K43" s="363"/>
      <c r="L43" s="364">
        <f>L42-M42</f>
        <v>1.7000000000000015E-2</v>
      </c>
      <c r="M43" s="365"/>
      <c r="N43" s="362">
        <f>(N42-O42)/O42</f>
        <v>2.6756014795334924E-2</v>
      </c>
      <c r="O43" s="363"/>
      <c r="P43" s="364"/>
      <c r="Q43" s="365"/>
      <c r="R43" s="362">
        <f>(R42-S42)/S42</f>
        <v>0.26680805692213283</v>
      </c>
      <c r="S43" s="363"/>
      <c r="T43" s="362">
        <f>(T42-U42)/U42</f>
        <v>0.28590435759002047</v>
      </c>
      <c r="U43" s="363"/>
      <c r="V43" s="367">
        <f>(V42-W42)/W42</f>
        <v>0.23904525468848145</v>
      </c>
      <c r="W43" s="368"/>
      <c r="X43" s="366">
        <f>(X42-Y42)/Y42</f>
        <v>1.351919191919192</v>
      </c>
      <c r="Y43" s="363"/>
      <c r="Z43" s="362">
        <f>(Z42-AA42)/AA42</f>
        <v>-0.19750571093412361</v>
      </c>
      <c r="AA43" s="363"/>
    </row>
    <row r="44" spans="1:34" ht="13.5" thickTop="1">
      <c r="J44" s="4"/>
      <c r="L44"/>
      <c r="P44"/>
      <c r="Y44" s="64"/>
      <c r="AA44" s="64"/>
    </row>
    <row r="45" spans="1:34">
      <c r="J45" s="4"/>
      <c r="L45"/>
      <c r="O45" s="4"/>
      <c r="P45"/>
      <c r="Y45" s="64"/>
      <c r="AA45" s="64"/>
    </row>
    <row r="46" spans="1:34">
      <c r="J46" s="215"/>
      <c r="K46" s="215"/>
      <c r="L46" s="215"/>
      <c r="M46" s="215"/>
      <c r="P46"/>
      <c r="Y46" s="64"/>
      <c r="AA46" s="64"/>
    </row>
    <row r="47" spans="1:34">
      <c r="J47" s="4"/>
      <c r="L47"/>
      <c r="P47"/>
      <c r="Y47" s="64"/>
      <c r="AA47" s="64"/>
    </row>
    <row r="48" spans="1:34">
      <c r="J48" s="4"/>
      <c r="L48"/>
      <c r="P48"/>
      <c r="Y48" s="64"/>
      <c r="AA48" s="64"/>
    </row>
    <row r="49" spans="10:16">
      <c r="J49" s="4"/>
      <c r="L49"/>
      <c r="P49"/>
    </row>
    <row r="50" spans="10:16">
      <c r="J50" s="4"/>
      <c r="L50"/>
      <c r="P50"/>
    </row>
    <row r="51" spans="10:16">
      <c r="J51" s="4"/>
      <c r="L51"/>
      <c r="P51"/>
    </row>
    <row r="52" spans="10:16">
      <c r="J52" s="4"/>
      <c r="L52"/>
      <c r="P52"/>
    </row>
    <row r="53" spans="10:16">
      <c r="J53" s="4"/>
      <c r="L53"/>
      <c r="P53"/>
    </row>
    <row r="54" spans="10:16">
      <c r="J54" s="4"/>
      <c r="L54"/>
      <c r="P54"/>
    </row>
    <row r="55" spans="10:16">
      <c r="J55" s="4"/>
      <c r="L55"/>
      <c r="P55"/>
    </row>
    <row r="56" spans="10:16">
      <c r="J56" s="4"/>
      <c r="L56"/>
      <c r="P56"/>
    </row>
    <row r="57" spans="10:16">
      <c r="J57" s="4"/>
      <c r="L57"/>
      <c r="P57"/>
    </row>
    <row r="58" spans="10:16">
      <c r="J58" s="4"/>
      <c r="L58"/>
      <c r="P58"/>
    </row>
    <row r="59" spans="10:16">
      <c r="J59" s="4"/>
      <c r="L59"/>
      <c r="P59"/>
    </row>
    <row r="60" spans="10:16">
      <c r="J60" s="4"/>
      <c r="L60"/>
      <c r="P60"/>
    </row>
    <row r="61" spans="10:16">
      <c r="J61" s="4"/>
      <c r="L61"/>
      <c r="P61"/>
    </row>
    <row r="62" spans="10:16">
      <c r="J62" s="4"/>
      <c r="L62"/>
      <c r="P62"/>
    </row>
    <row r="63" spans="10:16">
      <c r="J63" s="4"/>
      <c r="L63"/>
      <c r="P63"/>
    </row>
    <row r="64" spans="10:16">
      <c r="J64" s="4"/>
      <c r="L64"/>
      <c r="P64"/>
    </row>
    <row r="65" spans="10:16">
      <c r="J65" s="4"/>
      <c r="L65"/>
      <c r="P65"/>
    </row>
    <row r="66" spans="10:16">
      <c r="J66" s="4"/>
      <c r="L66"/>
      <c r="P66"/>
    </row>
    <row r="67" spans="10:16">
      <c r="J67" s="4"/>
      <c r="L67"/>
      <c r="P67"/>
    </row>
    <row r="68" spans="10:16">
      <c r="J68" s="4"/>
      <c r="L68"/>
      <c r="P68"/>
    </row>
    <row r="69" spans="10:16">
      <c r="J69" s="4"/>
      <c r="L69"/>
      <c r="P69"/>
    </row>
    <row r="70" spans="10:16">
      <c r="J70" s="4"/>
      <c r="L70"/>
      <c r="P70"/>
    </row>
    <row r="71" spans="10:16">
      <c r="J71" s="4"/>
      <c r="L71"/>
      <c r="P71"/>
    </row>
    <row r="72" spans="10:16">
      <c r="J72" s="4"/>
      <c r="L72"/>
      <c r="P72"/>
    </row>
    <row r="73" spans="10:16">
      <c r="J73" s="4"/>
      <c r="L73"/>
      <c r="P73"/>
    </row>
    <row r="74" spans="10:16">
      <c r="J74" s="4"/>
      <c r="L74"/>
      <c r="P74"/>
    </row>
    <row r="75" spans="10:16">
      <c r="P75"/>
    </row>
  </sheetData>
  <mergeCells count="61">
    <mergeCell ref="X43:Y43"/>
    <mergeCell ref="Z43:AA43"/>
    <mergeCell ref="N43:O43"/>
    <mergeCell ref="R43:S43"/>
    <mergeCell ref="P43:Q43"/>
    <mergeCell ref="T43:U43"/>
    <mergeCell ref="V43:W43"/>
    <mergeCell ref="J43:K43"/>
    <mergeCell ref="L43:M43"/>
    <mergeCell ref="B43:C43"/>
    <mergeCell ref="D43:E43"/>
    <mergeCell ref="F43:G43"/>
    <mergeCell ref="H43:I43"/>
    <mergeCell ref="X3:X4"/>
    <mergeCell ref="Z3:Z4"/>
    <mergeCell ref="D5:E5"/>
    <mergeCell ref="F5:G5"/>
    <mergeCell ref="H5:I5"/>
    <mergeCell ref="N5:O5"/>
    <mergeCell ref="Z5:AA5"/>
    <mergeCell ref="X5:Y5"/>
    <mergeCell ref="R5:S5"/>
    <mergeCell ref="T5:U5"/>
    <mergeCell ref="V5:W5"/>
    <mergeCell ref="P5:Q5"/>
    <mergeCell ref="A1:W1"/>
    <mergeCell ref="B3:I3"/>
    <mergeCell ref="R3:R4"/>
    <mergeCell ref="T3:T4"/>
    <mergeCell ref="V3:V4"/>
    <mergeCell ref="P3:P4"/>
    <mergeCell ref="J3:O3"/>
    <mergeCell ref="B34:C34"/>
    <mergeCell ref="D34:E34"/>
    <mergeCell ref="F34:G34"/>
    <mergeCell ref="H34:I34"/>
    <mergeCell ref="B5:C5"/>
    <mergeCell ref="B20:C20"/>
    <mergeCell ref="D20:E20"/>
    <mergeCell ref="F20:G20"/>
    <mergeCell ref="H20:I20"/>
    <mergeCell ref="Z34:AA34"/>
    <mergeCell ref="X20:Y20"/>
    <mergeCell ref="Z20:AA20"/>
    <mergeCell ref="R34:S34"/>
    <mergeCell ref="T34:U34"/>
    <mergeCell ref="V34:W34"/>
    <mergeCell ref="X34:Y34"/>
    <mergeCell ref="R20:S20"/>
    <mergeCell ref="T20:U20"/>
    <mergeCell ref="V20:W20"/>
    <mergeCell ref="P34:Q34"/>
    <mergeCell ref="N34:O34"/>
    <mergeCell ref="J5:K5"/>
    <mergeCell ref="L5:M5"/>
    <mergeCell ref="J20:K20"/>
    <mergeCell ref="L20:M20"/>
    <mergeCell ref="J34:K34"/>
    <mergeCell ref="L34:M34"/>
    <mergeCell ref="P20:Q20"/>
    <mergeCell ref="N20:O20"/>
  </mergeCells>
  <phoneticPr fontId="50" type="noConversion"/>
  <printOptions horizontalCentered="1"/>
  <pageMargins left="0.15748031496062992" right="0.15748031496062992" top="0.19685039370078741" bottom="0.19685039370078741" header="0.51181102362204722" footer="0.51181102362204722"/>
  <pageSetup paperSize="9" scale="4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53611-FBF1-4B7D-8F9D-6A2AE1AB64AE}">
  <dimension ref="A1:AA47"/>
  <sheetViews>
    <sheetView tabSelected="1" zoomScale="75" zoomScaleNormal="7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D10" sqref="D10"/>
    </sheetView>
  </sheetViews>
  <sheetFormatPr defaultColWidth="14.42578125" defaultRowHeight="12.75"/>
  <cols>
    <col min="1" max="1" width="31.140625" bestFit="1" customWidth="1"/>
    <col min="2" max="2" width="15" bestFit="1" customWidth="1"/>
    <col min="3" max="5" width="14.28515625" bestFit="1" customWidth="1"/>
    <col min="6" max="6" width="17" bestFit="1" customWidth="1"/>
    <col min="7" max="7" width="17.140625" bestFit="1" customWidth="1"/>
    <col min="8" max="8" width="16" customWidth="1"/>
    <col min="9" max="9" width="14.28515625" bestFit="1" customWidth="1"/>
    <col min="10" max="10" width="14.85546875" bestFit="1" customWidth="1"/>
    <col min="11" max="11" width="14.28515625" bestFit="1" customWidth="1"/>
    <col min="12" max="12" width="18.85546875" bestFit="1" customWidth="1"/>
    <col min="13" max="13" width="15" bestFit="1" customWidth="1"/>
    <col min="14" max="14" width="19.140625" bestFit="1" customWidth="1"/>
    <col min="15" max="15" width="14.28515625" bestFit="1" customWidth="1"/>
    <col min="16" max="16" width="15.140625" hidden="1" customWidth="1"/>
    <col min="17" max="17" width="14.28515625" hidden="1" customWidth="1"/>
    <col min="18" max="18" width="23.140625" bestFit="1" customWidth="1"/>
    <col min="19" max="19" width="18.42578125" bestFit="1" customWidth="1"/>
    <col min="20" max="20" width="16.140625" hidden="1" customWidth="1"/>
    <col min="21" max="21" width="15.42578125" hidden="1" customWidth="1"/>
    <col min="22" max="23" width="14.28515625" bestFit="1" customWidth="1"/>
    <col min="24" max="25" width="14.28515625" hidden="1" customWidth="1"/>
    <col min="26" max="26" width="21.85546875" hidden="1" customWidth="1"/>
    <col min="27" max="27" width="14.28515625" hidden="1" customWidth="1"/>
    <col min="28" max="28" width="14.42578125" customWidth="1"/>
  </cols>
  <sheetData>
    <row r="1" spans="1:27" ht="20.25">
      <c r="A1" s="384" t="s">
        <v>97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  <c r="P1" s="384"/>
      <c r="Q1" s="384"/>
      <c r="R1" s="384"/>
      <c r="S1" s="384"/>
      <c r="T1" s="384"/>
      <c r="U1" s="384"/>
      <c r="V1" s="384"/>
      <c r="W1" s="384"/>
      <c r="X1" s="2"/>
      <c r="Y1" s="2"/>
      <c r="Z1" s="2"/>
    </row>
    <row r="2" spans="1:27" ht="21" thickBot="1">
      <c r="A2" s="2"/>
      <c r="B2" s="2"/>
      <c r="C2" s="62"/>
      <c r="D2" s="2"/>
      <c r="E2" s="62"/>
      <c r="F2" s="2"/>
      <c r="G2" s="62"/>
      <c r="H2" s="2"/>
      <c r="I2" s="62"/>
      <c r="J2" s="62"/>
      <c r="K2" s="62"/>
      <c r="L2" s="62"/>
      <c r="M2" s="62"/>
      <c r="N2" s="2"/>
      <c r="O2" s="62"/>
      <c r="P2" s="62"/>
      <c r="Q2" s="62"/>
      <c r="R2" s="2"/>
      <c r="S2" s="62"/>
      <c r="T2" s="2"/>
      <c r="U2" s="62"/>
      <c r="V2" s="2"/>
      <c r="W2" s="62"/>
      <c r="X2" s="2"/>
      <c r="Y2" s="2"/>
      <c r="Z2" s="2"/>
    </row>
    <row r="3" spans="1:27" ht="34.5" customHeight="1" thickTop="1">
      <c r="A3" s="94"/>
      <c r="B3" s="351" t="s">
        <v>1</v>
      </c>
      <c r="C3" s="352"/>
      <c r="D3" s="352"/>
      <c r="E3" s="352"/>
      <c r="F3" s="352"/>
      <c r="G3" s="352"/>
      <c r="H3" s="352"/>
      <c r="I3" s="353"/>
      <c r="J3" s="351" t="s">
        <v>2</v>
      </c>
      <c r="K3" s="352"/>
      <c r="L3" s="352"/>
      <c r="M3" s="352"/>
      <c r="N3" s="352"/>
      <c r="O3" s="353"/>
      <c r="P3" s="385" t="s">
        <v>3</v>
      </c>
      <c r="Q3" s="101"/>
      <c r="R3" s="385" t="s">
        <v>98</v>
      </c>
      <c r="S3" s="101"/>
      <c r="T3" s="385" t="s">
        <v>5</v>
      </c>
      <c r="U3" s="101"/>
      <c r="V3" s="387" t="s">
        <v>6</v>
      </c>
      <c r="W3" s="164"/>
      <c r="X3" s="355" t="s">
        <v>7</v>
      </c>
      <c r="Y3" s="7"/>
      <c r="Z3" s="355" t="s">
        <v>8</v>
      </c>
      <c r="AA3" s="9"/>
    </row>
    <row r="4" spans="1:27" s="1" customFormat="1" ht="50.1" customHeight="1" thickBot="1">
      <c r="A4" s="5"/>
      <c r="B4" s="98" t="s">
        <v>9</v>
      </c>
      <c r="C4" s="99" t="s">
        <v>10</v>
      </c>
      <c r="D4" s="98" t="s">
        <v>11</v>
      </c>
      <c r="E4" s="99" t="s">
        <v>10</v>
      </c>
      <c r="F4" s="98" t="s">
        <v>12</v>
      </c>
      <c r="G4" s="99" t="s">
        <v>10</v>
      </c>
      <c r="H4" s="98" t="s">
        <v>99</v>
      </c>
      <c r="I4" s="99" t="s">
        <v>10</v>
      </c>
      <c r="J4" s="97" t="s">
        <v>14</v>
      </c>
      <c r="K4" s="100" t="s">
        <v>10</v>
      </c>
      <c r="L4" s="97" t="s">
        <v>15</v>
      </c>
      <c r="M4" s="100" t="s">
        <v>10</v>
      </c>
      <c r="N4" s="97" t="s">
        <v>16</v>
      </c>
      <c r="O4" s="100" t="s">
        <v>10</v>
      </c>
      <c r="P4" s="386"/>
      <c r="Q4" s="100" t="s">
        <v>10</v>
      </c>
      <c r="R4" s="386"/>
      <c r="S4" s="100" t="s">
        <v>10</v>
      </c>
      <c r="T4" s="386"/>
      <c r="U4" s="100" t="s">
        <v>10</v>
      </c>
      <c r="V4" s="388"/>
      <c r="W4" s="100" t="s">
        <v>10</v>
      </c>
      <c r="X4" s="356"/>
      <c r="Y4" s="8" t="s">
        <v>10</v>
      </c>
      <c r="Z4" s="356"/>
      <c r="AA4" s="10" t="s">
        <v>10</v>
      </c>
    </row>
    <row r="5" spans="1:27" s="35" customFormat="1" ht="24.95" customHeight="1">
      <c r="A5" s="34" t="s">
        <v>100</v>
      </c>
      <c r="B5" s="374">
        <f>(B20-C20)/C20</f>
        <v>3.109263921800948E-2</v>
      </c>
      <c r="C5" s="375"/>
      <c r="D5" s="374">
        <f>D20-E20</f>
        <v>1.8199999999999994E-2</v>
      </c>
      <c r="E5" s="375"/>
      <c r="F5" s="374">
        <f>(F20-G20)/G20</f>
        <v>1.7550490403361912E-2</v>
      </c>
      <c r="G5" s="375"/>
      <c r="H5" s="374">
        <f>H20-I20</f>
        <v>5.0000000000000044E-3</v>
      </c>
      <c r="I5" s="375"/>
      <c r="J5" s="374">
        <f>(J20-K20)/K20</f>
        <v>2.4121321592534054E-2</v>
      </c>
      <c r="K5" s="375"/>
      <c r="L5" s="374">
        <f>L20-M20</f>
        <v>1.6100000000000003E-2</v>
      </c>
      <c r="M5" s="375"/>
      <c r="N5" s="374">
        <f>(N20-O20)/O20</f>
        <v>2.6279022872616235E-2</v>
      </c>
      <c r="O5" s="375"/>
      <c r="P5" s="374">
        <f>P20-Q20</f>
        <v>0</v>
      </c>
      <c r="Q5" s="375"/>
      <c r="R5" s="382"/>
      <c r="S5" s="383"/>
      <c r="T5" s="380"/>
      <c r="U5" s="381"/>
      <c r="V5" s="374">
        <f>(V20-W20)/W20</f>
        <v>9.9398596725693289E-2</v>
      </c>
      <c r="W5" s="375"/>
      <c r="X5" s="376"/>
      <c r="Y5" s="377"/>
      <c r="Z5" s="378"/>
      <c r="AA5" s="379"/>
    </row>
    <row r="6" spans="1:27" ht="24.95" customHeight="1">
      <c r="A6" s="25" t="s">
        <v>101</v>
      </c>
      <c r="B6" s="119">
        <v>2195</v>
      </c>
      <c r="C6" s="138">
        <v>2296</v>
      </c>
      <c r="D6" s="277">
        <v>0.85499999999999998</v>
      </c>
      <c r="E6" s="181">
        <v>0.83599999999999997</v>
      </c>
      <c r="F6" s="119">
        <v>3921</v>
      </c>
      <c r="G6" s="138">
        <v>3890</v>
      </c>
      <c r="H6" s="277">
        <v>0.59499999999999997</v>
      </c>
      <c r="I6" s="181">
        <v>0.59199999999999997</v>
      </c>
      <c r="J6" s="119">
        <v>4718</v>
      </c>
      <c r="K6" s="138">
        <v>4533</v>
      </c>
      <c r="L6" s="277">
        <v>0.71619999999999995</v>
      </c>
      <c r="M6" s="181">
        <v>0.69</v>
      </c>
      <c r="N6" s="119">
        <v>12103</v>
      </c>
      <c r="O6" s="138">
        <v>11742</v>
      </c>
      <c r="P6" s="119"/>
      <c r="Q6" s="138"/>
      <c r="R6" s="104"/>
      <c r="S6" s="111"/>
      <c r="T6" s="168"/>
      <c r="U6" s="169"/>
      <c r="V6" s="113"/>
      <c r="W6" s="112"/>
      <c r="X6" s="46"/>
      <c r="Y6" s="46"/>
      <c r="Z6" s="38"/>
      <c r="AA6" s="38"/>
    </row>
    <row r="7" spans="1:27" ht="24.95" customHeight="1">
      <c r="A7" s="26" t="s">
        <v>102</v>
      </c>
      <c r="B7" s="119">
        <v>1593</v>
      </c>
      <c r="C7" s="138">
        <v>1440</v>
      </c>
      <c r="D7" s="277">
        <v>0.622</v>
      </c>
      <c r="E7" s="181">
        <v>0.56399999999999995</v>
      </c>
      <c r="F7" s="119">
        <v>4508</v>
      </c>
      <c r="G7" s="138">
        <v>4371</v>
      </c>
      <c r="H7" s="277">
        <v>0.40600000000000003</v>
      </c>
      <c r="I7" s="181">
        <v>0.35199999999999998</v>
      </c>
      <c r="J7" s="113"/>
      <c r="K7" s="108"/>
      <c r="L7" s="75"/>
      <c r="M7" s="74"/>
      <c r="N7" s="113"/>
      <c r="O7" s="108"/>
      <c r="P7" s="119"/>
      <c r="Q7" s="138"/>
      <c r="R7" s="104"/>
      <c r="S7" s="111"/>
      <c r="T7" s="168"/>
      <c r="U7" s="169"/>
      <c r="V7" s="139">
        <f>X7+Z7</f>
        <v>1</v>
      </c>
      <c r="W7" s="271">
        <f>Y7+AA7</f>
        <v>48</v>
      </c>
      <c r="X7" s="158">
        <v>1</v>
      </c>
      <c r="Y7" s="158">
        <v>48</v>
      </c>
      <c r="Z7" s="167"/>
      <c r="AA7" s="167"/>
    </row>
    <row r="8" spans="1:27" ht="24.95" customHeight="1">
      <c r="A8" s="26" t="s">
        <v>103</v>
      </c>
      <c r="B8" s="119">
        <v>242</v>
      </c>
      <c r="C8" s="138">
        <v>229</v>
      </c>
      <c r="D8" s="277">
        <v>0.66100000000000003</v>
      </c>
      <c r="E8" s="181">
        <v>0.64100000000000001</v>
      </c>
      <c r="F8" s="119">
        <v>1977</v>
      </c>
      <c r="G8" s="138">
        <v>1857</v>
      </c>
      <c r="H8" s="277">
        <v>0.45</v>
      </c>
      <c r="I8" s="181">
        <v>0.433</v>
      </c>
      <c r="J8" s="113"/>
      <c r="K8" s="108"/>
      <c r="L8" s="75"/>
      <c r="M8" s="74"/>
      <c r="N8" s="113"/>
      <c r="O8" s="108"/>
      <c r="P8" s="119"/>
      <c r="Q8" s="138"/>
      <c r="R8" s="104"/>
      <c r="S8" s="111"/>
      <c r="T8" s="168"/>
      <c r="U8" s="169"/>
      <c r="V8" s="113"/>
      <c r="W8" s="112"/>
      <c r="X8" s="113"/>
      <c r="Y8" s="112"/>
      <c r="Z8" s="167"/>
      <c r="AA8" s="167"/>
    </row>
    <row r="9" spans="1:27" ht="24.95" customHeight="1">
      <c r="A9" s="26" t="s">
        <v>104</v>
      </c>
      <c r="B9" s="119">
        <v>27990</v>
      </c>
      <c r="C9" s="138">
        <v>27228</v>
      </c>
      <c r="D9" s="277">
        <v>0.622</v>
      </c>
      <c r="E9" s="181">
        <v>0.60799999999999998</v>
      </c>
      <c r="F9" s="119">
        <v>65098</v>
      </c>
      <c r="G9" s="138">
        <v>66814</v>
      </c>
      <c r="H9" s="277">
        <v>0.47299999999999998</v>
      </c>
      <c r="I9" s="181">
        <v>0.48599999999999999</v>
      </c>
      <c r="J9" s="119">
        <v>15127</v>
      </c>
      <c r="K9" s="138">
        <v>14931</v>
      </c>
      <c r="L9" s="277">
        <v>0.68879999999999997</v>
      </c>
      <c r="M9" s="181">
        <v>0.68179999999999996</v>
      </c>
      <c r="N9" s="119">
        <v>41951</v>
      </c>
      <c r="O9" s="138">
        <v>40805</v>
      </c>
      <c r="P9" s="119"/>
      <c r="Q9" s="138"/>
      <c r="R9" s="104"/>
      <c r="S9" s="111"/>
      <c r="T9" s="168"/>
      <c r="U9" s="169"/>
      <c r="V9" s="139">
        <f t="shared" ref="V9:W12" si="0">X9+Z9</f>
        <v>10066</v>
      </c>
      <c r="W9" s="271">
        <f t="shared" si="0"/>
        <v>9072</v>
      </c>
      <c r="X9" s="158">
        <v>9656</v>
      </c>
      <c r="Y9" s="158">
        <v>8602</v>
      </c>
      <c r="Z9" s="159">
        <v>410</v>
      </c>
      <c r="AA9" s="159">
        <v>470</v>
      </c>
    </row>
    <row r="10" spans="1:27" ht="24.95" customHeight="1">
      <c r="A10" s="26" t="s">
        <v>105</v>
      </c>
      <c r="B10" s="119">
        <v>19824</v>
      </c>
      <c r="C10" s="138">
        <v>18407</v>
      </c>
      <c r="D10" s="277">
        <v>0.52600000000000002</v>
      </c>
      <c r="E10" s="181">
        <v>0.498</v>
      </c>
      <c r="F10" s="119">
        <v>59137</v>
      </c>
      <c r="G10" s="138">
        <v>56087</v>
      </c>
      <c r="H10" s="277">
        <v>0.31900000000000001</v>
      </c>
      <c r="I10" s="181">
        <v>0.308</v>
      </c>
      <c r="J10" s="113"/>
      <c r="K10" s="108"/>
      <c r="L10" s="75"/>
      <c r="M10" s="74"/>
      <c r="N10" s="113"/>
      <c r="O10" s="108"/>
      <c r="P10" s="119"/>
      <c r="Q10" s="138"/>
      <c r="R10" s="104"/>
      <c r="S10" s="111"/>
      <c r="T10" s="168"/>
      <c r="U10" s="169"/>
      <c r="V10" s="139">
        <f t="shared" si="0"/>
        <v>5725</v>
      </c>
      <c r="W10" s="271">
        <f t="shared" si="0"/>
        <v>5106</v>
      </c>
      <c r="X10" s="158">
        <v>5582</v>
      </c>
      <c r="Y10" s="158">
        <v>4841</v>
      </c>
      <c r="Z10" s="159">
        <v>143</v>
      </c>
      <c r="AA10" s="159">
        <v>265</v>
      </c>
    </row>
    <row r="11" spans="1:27" ht="24.95" customHeight="1">
      <c r="A11" s="26" t="s">
        <v>106</v>
      </c>
      <c r="B11" s="119">
        <v>26507</v>
      </c>
      <c r="C11" s="138">
        <v>25595</v>
      </c>
      <c r="D11" s="277">
        <v>0.66800000000000004</v>
      </c>
      <c r="E11" s="181">
        <v>0.63300000000000001</v>
      </c>
      <c r="F11" s="119">
        <v>58897</v>
      </c>
      <c r="G11" s="138">
        <v>57678</v>
      </c>
      <c r="H11" s="277">
        <v>0.58699999999999997</v>
      </c>
      <c r="I11" s="181">
        <v>0.57799999999999996</v>
      </c>
      <c r="J11" s="113"/>
      <c r="K11" s="108"/>
      <c r="L11" s="75"/>
      <c r="M11" s="74"/>
      <c r="N11" s="113"/>
      <c r="O11" s="108"/>
      <c r="P11" s="119"/>
      <c r="Q11" s="138"/>
      <c r="R11" s="104"/>
      <c r="S11" s="111"/>
      <c r="T11" s="168"/>
      <c r="U11" s="169"/>
      <c r="V11" s="139">
        <f t="shared" si="0"/>
        <v>13643</v>
      </c>
      <c r="W11" s="271">
        <f t="shared" si="0"/>
        <v>11804</v>
      </c>
      <c r="X11" s="158">
        <v>13388</v>
      </c>
      <c r="Y11" s="158">
        <v>11454</v>
      </c>
      <c r="Z11" s="159">
        <v>255</v>
      </c>
      <c r="AA11" s="159">
        <v>350</v>
      </c>
    </row>
    <row r="12" spans="1:27" ht="24.95" customHeight="1">
      <c r="A12" s="26" t="s">
        <v>107</v>
      </c>
      <c r="B12" s="113"/>
      <c r="C12" s="108"/>
      <c r="D12" s="84"/>
      <c r="E12" s="79"/>
      <c r="F12" s="113"/>
      <c r="G12" s="108"/>
      <c r="H12" s="84"/>
      <c r="I12" s="79"/>
      <c r="J12" s="113"/>
      <c r="K12" s="108"/>
      <c r="L12" s="84"/>
      <c r="M12" s="79"/>
      <c r="N12" s="113"/>
      <c r="O12" s="108"/>
      <c r="P12" s="119"/>
      <c r="Q12" s="138"/>
      <c r="R12" s="104"/>
      <c r="S12" s="111"/>
      <c r="T12" s="168"/>
      <c r="U12" s="169"/>
      <c r="V12" s="139">
        <f t="shared" si="0"/>
        <v>3444</v>
      </c>
      <c r="W12" s="271">
        <f t="shared" si="0"/>
        <v>3926</v>
      </c>
      <c r="X12" s="158">
        <v>3327</v>
      </c>
      <c r="Y12" s="158">
        <v>3712</v>
      </c>
      <c r="Z12" s="159">
        <v>117</v>
      </c>
      <c r="AA12" s="159">
        <v>214</v>
      </c>
    </row>
    <row r="13" spans="1:27" ht="24.95" customHeight="1">
      <c r="A13" s="26" t="s">
        <v>108</v>
      </c>
      <c r="B13" s="119">
        <v>629</v>
      </c>
      <c r="C13" s="138">
        <v>706</v>
      </c>
      <c r="D13" s="277">
        <v>0.58199999999999996</v>
      </c>
      <c r="E13" s="181">
        <v>0.64500000000000002</v>
      </c>
      <c r="F13" s="119">
        <v>2504</v>
      </c>
      <c r="G13" s="138">
        <v>2519</v>
      </c>
      <c r="H13" s="277">
        <v>0.38700000000000001</v>
      </c>
      <c r="I13" s="181">
        <v>0.38300000000000001</v>
      </c>
      <c r="J13" s="113"/>
      <c r="K13" s="108"/>
      <c r="L13" s="75"/>
      <c r="M13" s="74"/>
      <c r="N13" s="113"/>
      <c r="O13" s="108"/>
      <c r="P13" s="119"/>
      <c r="Q13" s="138"/>
      <c r="R13" s="104"/>
      <c r="S13" s="111"/>
      <c r="T13" s="168"/>
      <c r="U13" s="169"/>
      <c r="V13" s="113"/>
      <c r="W13" s="112"/>
      <c r="X13" s="158"/>
      <c r="Y13" s="158"/>
      <c r="Z13" s="167"/>
      <c r="AA13" s="167"/>
    </row>
    <row r="14" spans="1:27" ht="24.95" customHeight="1">
      <c r="A14" s="26" t="s">
        <v>109</v>
      </c>
      <c r="B14" s="119">
        <v>6809</v>
      </c>
      <c r="C14" s="138">
        <v>7701</v>
      </c>
      <c r="D14" s="277">
        <v>0.60899999999999999</v>
      </c>
      <c r="E14" s="181">
        <v>0.69399999999999995</v>
      </c>
      <c r="F14" s="119">
        <v>15835</v>
      </c>
      <c r="G14" s="138">
        <v>16093</v>
      </c>
      <c r="H14" s="277">
        <v>0.57999999999999996</v>
      </c>
      <c r="I14" s="181">
        <v>0.59099999999999997</v>
      </c>
      <c r="J14" s="119">
        <v>11035</v>
      </c>
      <c r="K14" s="138">
        <v>10876</v>
      </c>
      <c r="L14" s="277">
        <v>0.50249999999999995</v>
      </c>
      <c r="M14" s="181">
        <v>0.49659999999999999</v>
      </c>
      <c r="N14" s="119">
        <v>28391</v>
      </c>
      <c r="O14" s="138">
        <v>27399</v>
      </c>
      <c r="P14" s="119"/>
      <c r="Q14" s="138"/>
      <c r="R14" s="104"/>
      <c r="S14" s="111"/>
      <c r="T14" s="168"/>
      <c r="U14" s="169"/>
      <c r="V14" s="139">
        <f>X14+Z14</f>
        <v>1945</v>
      </c>
      <c r="W14" s="271">
        <f>Y14+AA14</f>
        <v>2077</v>
      </c>
      <c r="X14" s="158">
        <v>1773</v>
      </c>
      <c r="Y14" s="158">
        <v>1706</v>
      </c>
      <c r="Z14" s="159">
        <v>172</v>
      </c>
      <c r="AA14" s="159">
        <v>371</v>
      </c>
    </row>
    <row r="15" spans="1:27" ht="24.95" customHeight="1">
      <c r="A15" s="26" t="s">
        <v>110</v>
      </c>
      <c r="B15" s="119">
        <v>291</v>
      </c>
      <c r="C15" s="138">
        <v>267</v>
      </c>
      <c r="D15" s="277">
        <v>0.79500000000000004</v>
      </c>
      <c r="E15" s="181">
        <v>0.76100000000000001</v>
      </c>
      <c r="F15" s="119">
        <v>1093</v>
      </c>
      <c r="G15" s="138">
        <v>1005</v>
      </c>
      <c r="H15" s="277">
        <v>0.33200000000000002</v>
      </c>
      <c r="I15" s="181">
        <v>0.318</v>
      </c>
      <c r="J15" s="113"/>
      <c r="K15" s="108"/>
      <c r="L15" s="75"/>
      <c r="M15" s="74"/>
      <c r="N15" s="113"/>
      <c r="O15" s="108"/>
      <c r="P15" s="119"/>
      <c r="Q15" s="138"/>
      <c r="R15" s="104"/>
      <c r="S15" s="111"/>
      <c r="T15" s="168"/>
      <c r="U15" s="169"/>
      <c r="V15" s="113"/>
      <c r="W15" s="112"/>
      <c r="X15" s="113"/>
      <c r="Y15" s="112"/>
      <c r="Z15" s="167"/>
      <c r="AA15" s="167"/>
    </row>
    <row r="16" spans="1:27" ht="24.95" customHeight="1">
      <c r="A16" s="26" t="s">
        <v>111</v>
      </c>
      <c r="B16" s="119">
        <v>3602</v>
      </c>
      <c r="C16" s="138">
        <v>3738</v>
      </c>
      <c r="D16" s="277">
        <v>0.65600000000000003</v>
      </c>
      <c r="E16" s="181">
        <v>0.68300000000000005</v>
      </c>
      <c r="F16" s="119">
        <v>10975</v>
      </c>
      <c r="G16" s="138">
        <v>11189</v>
      </c>
      <c r="H16" s="277">
        <v>0.42199999999999999</v>
      </c>
      <c r="I16" s="181">
        <v>0.432</v>
      </c>
      <c r="J16" s="113"/>
      <c r="K16" s="108"/>
      <c r="L16" s="75"/>
      <c r="M16" s="74"/>
      <c r="N16" s="113"/>
      <c r="O16" s="108"/>
      <c r="P16" s="119"/>
      <c r="Q16" s="138"/>
      <c r="R16" s="104"/>
      <c r="S16" s="111"/>
      <c r="T16" s="168"/>
      <c r="U16" s="169"/>
      <c r="V16" s="139">
        <f t="shared" ref="V16:W18" si="1">X16+Z16</f>
        <v>425</v>
      </c>
      <c r="W16" s="271">
        <f t="shared" si="1"/>
        <v>536</v>
      </c>
      <c r="X16" s="158">
        <v>425</v>
      </c>
      <c r="Y16" s="158">
        <v>536</v>
      </c>
      <c r="Z16" s="159"/>
      <c r="AA16" s="159"/>
    </row>
    <row r="17" spans="1:27" ht="24.95" customHeight="1">
      <c r="A17" s="26" t="s">
        <v>112</v>
      </c>
      <c r="B17" s="119">
        <v>18494</v>
      </c>
      <c r="C17" s="138">
        <v>17180</v>
      </c>
      <c r="D17" s="277">
        <v>0.63200000000000001</v>
      </c>
      <c r="E17" s="181">
        <v>0.58799999999999997</v>
      </c>
      <c r="F17" s="119">
        <v>38808</v>
      </c>
      <c r="G17" s="138">
        <v>36483</v>
      </c>
      <c r="H17" s="277">
        <v>0.51</v>
      </c>
      <c r="I17" s="181">
        <v>0.50700000000000001</v>
      </c>
      <c r="J17" s="119">
        <v>14834</v>
      </c>
      <c r="K17" s="138">
        <v>14363</v>
      </c>
      <c r="L17" s="277">
        <v>0.62350000000000005</v>
      </c>
      <c r="M17" s="181">
        <v>0.59489999999999998</v>
      </c>
      <c r="N17" s="119">
        <v>37583</v>
      </c>
      <c r="O17" s="138">
        <v>36844</v>
      </c>
      <c r="P17" s="119"/>
      <c r="Q17" s="138"/>
      <c r="R17" s="104"/>
      <c r="S17" s="111"/>
      <c r="T17" s="168"/>
      <c r="U17" s="169"/>
      <c r="V17" s="139">
        <f t="shared" si="1"/>
        <v>3872</v>
      </c>
      <c r="W17" s="271">
        <f t="shared" si="1"/>
        <v>3285</v>
      </c>
      <c r="X17" s="158">
        <v>3714</v>
      </c>
      <c r="Y17" s="158">
        <v>3025</v>
      </c>
      <c r="Z17" s="159">
        <v>158</v>
      </c>
      <c r="AA17" s="159">
        <v>260</v>
      </c>
    </row>
    <row r="18" spans="1:27" ht="24.95" customHeight="1">
      <c r="A18" s="26" t="s">
        <v>113</v>
      </c>
      <c r="B18" s="119">
        <v>3215</v>
      </c>
      <c r="C18" s="138">
        <v>3245</v>
      </c>
      <c r="D18" s="277">
        <v>0.59199999999999997</v>
      </c>
      <c r="E18" s="181">
        <v>0.59299999999999997</v>
      </c>
      <c r="F18" s="119">
        <v>9166</v>
      </c>
      <c r="G18" s="138">
        <v>9243</v>
      </c>
      <c r="H18" s="277">
        <v>0.317</v>
      </c>
      <c r="I18" s="181">
        <v>0.317</v>
      </c>
      <c r="J18" s="113"/>
      <c r="K18" s="108"/>
      <c r="L18" s="75"/>
      <c r="M18" s="74"/>
      <c r="N18" s="113"/>
      <c r="O18" s="108"/>
      <c r="P18" s="119"/>
      <c r="Q18" s="138"/>
      <c r="R18" s="104"/>
      <c r="S18" s="111"/>
      <c r="T18" s="168"/>
      <c r="U18" s="169"/>
      <c r="V18" s="139">
        <f t="shared" si="1"/>
        <v>365</v>
      </c>
      <c r="W18" s="271">
        <f t="shared" si="1"/>
        <v>62</v>
      </c>
      <c r="X18" s="158">
        <v>365</v>
      </c>
      <c r="Y18" s="158">
        <v>62</v>
      </c>
      <c r="Z18" s="167"/>
      <c r="AA18" s="167"/>
    </row>
    <row r="19" spans="1:27" ht="24.95" customHeight="1">
      <c r="A19" s="26" t="s">
        <v>114</v>
      </c>
      <c r="B19" s="113"/>
      <c r="C19" s="108"/>
      <c r="D19" s="84"/>
      <c r="E19" s="79"/>
      <c r="F19" s="113"/>
      <c r="G19" s="108"/>
      <c r="H19" s="84"/>
      <c r="I19" s="79"/>
      <c r="J19" s="119">
        <v>8716</v>
      </c>
      <c r="K19" s="138">
        <v>8445</v>
      </c>
      <c r="L19" s="277">
        <v>0.70230000000000004</v>
      </c>
      <c r="M19" s="181">
        <v>0.68210000000000004</v>
      </c>
      <c r="N19" s="119">
        <v>22477</v>
      </c>
      <c r="O19" s="138">
        <v>22066</v>
      </c>
      <c r="P19" s="119"/>
      <c r="Q19" s="138"/>
      <c r="R19" s="104"/>
      <c r="S19" s="111"/>
      <c r="T19" s="168"/>
      <c r="U19" s="169"/>
      <c r="V19" s="113"/>
      <c r="W19" s="112"/>
      <c r="X19" s="113"/>
      <c r="Y19" s="112"/>
      <c r="Z19" s="167"/>
      <c r="AA19" s="167"/>
    </row>
    <row r="20" spans="1:27" s="15" customFormat="1" ht="24.95" customHeight="1" thickBot="1">
      <c r="A20" s="14" t="s">
        <v>115</v>
      </c>
      <c r="B20" s="146">
        <f>SUM(B6:B19)</f>
        <v>111391</v>
      </c>
      <c r="C20" s="278">
        <f>SUM(C6:C19)</f>
        <v>108032</v>
      </c>
      <c r="D20" s="274">
        <v>0.61660000000000004</v>
      </c>
      <c r="E20" s="275">
        <v>0.59840000000000004</v>
      </c>
      <c r="F20" s="146">
        <f>SUM(F6:F19)</f>
        <v>271919</v>
      </c>
      <c r="G20" s="278">
        <f>SUM(G6:G19)</f>
        <v>267229</v>
      </c>
      <c r="H20" s="274">
        <v>0.443</v>
      </c>
      <c r="I20" s="275">
        <v>0.438</v>
      </c>
      <c r="J20" s="146">
        <f>SUM(J6:J19)</f>
        <v>54430</v>
      </c>
      <c r="K20" s="278">
        <f>SUM(K6:K19)</f>
        <v>53148</v>
      </c>
      <c r="L20" s="274">
        <v>0.62770000000000004</v>
      </c>
      <c r="M20" s="275">
        <v>0.61160000000000003</v>
      </c>
      <c r="N20" s="146">
        <f>SUM(N6:N19)</f>
        <v>142505</v>
      </c>
      <c r="O20" s="278">
        <f>SUM(O6:O19)</f>
        <v>138856</v>
      </c>
      <c r="P20" s="160"/>
      <c r="Q20" s="115"/>
      <c r="R20" s="174"/>
      <c r="S20" s="175"/>
      <c r="T20" s="176"/>
      <c r="U20" s="177"/>
      <c r="V20" s="146">
        <f t="shared" ref="V20:AA20" si="2">SUM(V6:V19)</f>
        <v>39486</v>
      </c>
      <c r="W20" s="278">
        <f t="shared" si="2"/>
        <v>35916</v>
      </c>
      <c r="X20" s="204">
        <f t="shared" si="2"/>
        <v>38231</v>
      </c>
      <c r="Y20" s="184">
        <f t="shared" si="2"/>
        <v>33986</v>
      </c>
      <c r="Z20" s="183">
        <f t="shared" si="2"/>
        <v>1255</v>
      </c>
      <c r="AA20" s="184">
        <f t="shared" si="2"/>
        <v>1930</v>
      </c>
    </row>
    <row r="21" spans="1:27" s="35" customFormat="1" ht="24.95" customHeight="1">
      <c r="A21" s="34" t="s">
        <v>116</v>
      </c>
      <c r="B21" s="374">
        <f>(B36-C36)/C36</f>
        <v>4.3354816728656202E-2</v>
      </c>
      <c r="C21" s="375"/>
      <c r="D21" s="374">
        <f>D36-E36</f>
        <v>3.0900000000000039E-2</v>
      </c>
      <c r="E21" s="375"/>
      <c r="F21" s="374">
        <f>(F36-G36)/G36</f>
        <v>3.0280679971063557E-2</v>
      </c>
      <c r="G21" s="375"/>
      <c r="H21" s="374">
        <f>H36-I36</f>
        <v>1.6600000000000059E-2</v>
      </c>
      <c r="I21" s="375"/>
      <c r="J21" s="374">
        <f>(J36-K36)/K36</f>
        <v>3.4381059013080639E-2</v>
      </c>
      <c r="K21" s="375"/>
      <c r="L21" s="374">
        <f>L36-M36</f>
        <v>2.2199999999999998E-2</v>
      </c>
      <c r="M21" s="375"/>
      <c r="N21" s="374">
        <f>(N36-O36)/O36</f>
        <v>4.9853141268845727E-2</v>
      </c>
      <c r="O21" s="375"/>
      <c r="P21" s="374">
        <f>P36-Q36</f>
        <v>0</v>
      </c>
      <c r="Q21" s="375"/>
      <c r="R21" s="382"/>
      <c r="S21" s="383"/>
      <c r="T21" s="380"/>
      <c r="U21" s="381"/>
      <c r="V21" s="374">
        <f>(V36-W36)/W36</f>
        <v>0.25274526054076452</v>
      </c>
      <c r="W21" s="375"/>
      <c r="X21" s="376"/>
      <c r="Y21" s="377"/>
      <c r="Z21" s="378"/>
      <c r="AA21" s="379"/>
    </row>
    <row r="22" spans="1:27" ht="24.95" customHeight="1">
      <c r="A22" s="26" t="s">
        <v>117</v>
      </c>
      <c r="B22" s="119">
        <v>29010</v>
      </c>
      <c r="C22" s="138">
        <v>28305</v>
      </c>
      <c r="D22" s="277">
        <v>0.85299999999999998</v>
      </c>
      <c r="E22" s="181">
        <v>0.83399999999999996</v>
      </c>
      <c r="F22" s="119">
        <v>77321</v>
      </c>
      <c r="G22" s="138">
        <v>73935</v>
      </c>
      <c r="H22" s="277">
        <v>0.59699999999999998</v>
      </c>
      <c r="I22" s="181">
        <v>0.57199999999999995</v>
      </c>
      <c r="J22" s="119">
        <v>22568</v>
      </c>
      <c r="K22" s="138">
        <v>22215</v>
      </c>
      <c r="L22" s="277">
        <v>0.75170000000000003</v>
      </c>
      <c r="M22" s="181">
        <v>0.73670000000000002</v>
      </c>
      <c r="N22" s="119">
        <v>63770</v>
      </c>
      <c r="O22" s="138">
        <v>59226</v>
      </c>
      <c r="P22" s="119"/>
      <c r="Q22" s="138"/>
      <c r="R22" s="104"/>
      <c r="S22" s="111"/>
      <c r="T22" s="168"/>
      <c r="U22" s="169"/>
      <c r="V22" s="139">
        <f t="shared" ref="V22:W26" si="3">X22+Z22</f>
        <v>14226</v>
      </c>
      <c r="W22" s="271">
        <f t="shared" si="3"/>
        <v>12295</v>
      </c>
      <c r="X22" s="158">
        <v>13449</v>
      </c>
      <c r="Y22" s="158">
        <v>11475</v>
      </c>
      <c r="Z22" s="159">
        <v>777</v>
      </c>
      <c r="AA22" s="159">
        <v>820</v>
      </c>
    </row>
    <row r="23" spans="1:27" ht="24.95" customHeight="1">
      <c r="A23" s="26" t="s">
        <v>118</v>
      </c>
      <c r="B23" s="119">
        <v>4794</v>
      </c>
      <c r="C23" s="138">
        <v>4384</v>
      </c>
      <c r="D23" s="277">
        <v>0.88600000000000001</v>
      </c>
      <c r="E23" s="181">
        <v>0.89800000000000002</v>
      </c>
      <c r="F23" s="119">
        <v>14865</v>
      </c>
      <c r="G23" s="138">
        <v>13501</v>
      </c>
      <c r="H23" s="277">
        <v>0.58899999999999997</v>
      </c>
      <c r="I23" s="181">
        <v>0.59199999999999997</v>
      </c>
      <c r="J23" s="113"/>
      <c r="K23" s="108"/>
      <c r="L23" s="113"/>
      <c r="M23" s="108"/>
      <c r="N23" s="113"/>
      <c r="O23" s="108"/>
      <c r="P23" s="119"/>
      <c r="Q23" s="138"/>
      <c r="R23" s="104"/>
      <c r="S23" s="111"/>
      <c r="T23" s="168"/>
      <c r="U23" s="169"/>
      <c r="V23" s="139">
        <f t="shared" si="3"/>
        <v>1362</v>
      </c>
      <c r="W23" s="271">
        <f t="shared" si="3"/>
        <v>1276</v>
      </c>
      <c r="X23" s="158">
        <v>1362</v>
      </c>
      <c r="Y23" s="158">
        <v>1276</v>
      </c>
      <c r="Z23" s="167"/>
      <c r="AA23" s="167"/>
    </row>
    <row r="24" spans="1:27" ht="24.95" customHeight="1">
      <c r="A24" s="26" t="s">
        <v>119</v>
      </c>
      <c r="B24" s="119">
        <v>9230</v>
      </c>
      <c r="C24" s="138">
        <v>8954</v>
      </c>
      <c r="D24" s="277">
        <v>0.91300000000000003</v>
      </c>
      <c r="E24" s="181">
        <v>0.85799999999999998</v>
      </c>
      <c r="F24" s="119">
        <v>19412</v>
      </c>
      <c r="G24" s="138">
        <v>17734</v>
      </c>
      <c r="H24" s="277">
        <v>0.72699999999999998</v>
      </c>
      <c r="I24" s="181">
        <v>0.68700000000000006</v>
      </c>
      <c r="J24" s="119">
        <v>6730</v>
      </c>
      <c r="K24" s="138">
        <v>6035</v>
      </c>
      <c r="L24" s="277">
        <v>0.88929999999999998</v>
      </c>
      <c r="M24" s="181">
        <v>0.82669999999999999</v>
      </c>
      <c r="N24" s="119">
        <v>16676</v>
      </c>
      <c r="O24" s="138">
        <v>14807</v>
      </c>
      <c r="P24" s="119"/>
      <c r="Q24" s="138"/>
      <c r="R24" s="104"/>
      <c r="S24" s="111"/>
      <c r="T24" s="168"/>
      <c r="U24" s="169"/>
      <c r="V24" s="139">
        <f t="shared" si="3"/>
        <v>19266</v>
      </c>
      <c r="W24" s="271">
        <f t="shared" si="3"/>
        <v>16055</v>
      </c>
      <c r="X24" s="158">
        <v>18896</v>
      </c>
      <c r="Y24" s="158">
        <v>15493</v>
      </c>
      <c r="Z24" s="159">
        <v>370</v>
      </c>
      <c r="AA24" s="159">
        <v>562</v>
      </c>
    </row>
    <row r="25" spans="1:27" ht="24.95" customHeight="1">
      <c r="A25" s="26" t="s">
        <v>120</v>
      </c>
      <c r="B25" s="119">
        <v>38601</v>
      </c>
      <c r="C25" s="138">
        <v>37121</v>
      </c>
      <c r="D25" s="277">
        <v>0.91800000000000004</v>
      </c>
      <c r="E25" s="181">
        <v>0.88400000000000001</v>
      </c>
      <c r="F25" s="119">
        <v>82815</v>
      </c>
      <c r="G25" s="138">
        <v>79928</v>
      </c>
      <c r="H25" s="277">
        <v>0.78700000000000003</v>
      </c>
      <c r="I25" s="181">
        <v>0.76100000000000001</v>
      </c>
      <c r="J25" s="119">
        <v>11467</v>
      </c>
      <c r="K25" s="138">
        <v>10725</v>
      </c>
      <c r="L25" s="277">
        <v>0.82450000000000001</v>
      </c>
      <c r="M25" s="181">
        <v>0.77329999999999999</v>
      </c>
      <c r="N25" s="119">
        <v>32297</v>
      </c>
      <c r="O25" s="138">
        <v>29189</v>
      </c>
      <c r="P25" s="119"/>
      <c r="Q25" s="138"/>
      <c r="R25" s="104"/>
      <c r="S25" s="111"/>
      <c r="T25" s="168"/>
      <c r="U25" s="169"/>
      <c r="V25" s="139">
        <f t="shared" si="3"/>
        <v>18882</v>
      </c>
      <c r="W25" s="271">
        <f t="shared" si="3"/>
        <v>15108</v>
      </c>
      <c r="X25" s="158">
        <v>18882</v>
      </c>
      <c r="Y25" s="158">
        <v>15108</v>
      </c>
      <c r="Z25" s="167"/>
      <c r="AA25" s="167"/>
    </row>
    <row r="26" spans="1:27" ht="24.95" customHeight="1">
      <c r="A26" s="26" t="s">
        <v>121</v>
      </c>
      <c r="B26" s="119">
        <v>1612</v>
      </c>
      <c r="C26" s="138">
        <v>1542</v>
      </c>
      <c r="D26" s="277">
        <v>0.88400000000000001</v>
      </c>
      <c r="E26" s="181">
        <v>0.74199999999999999</v>
      </c>
      <c r="F26" s="119">
        <v>3976</v>
      </c>
      <c r="G26" s="138">
        <v>3627</v>
      </c>
      <c r="H26" s="277">
        <v>0.57399999999999995</v>
      </c>
      <c r="I26" s="181">
        <v>0.53200000000000003</v>
      </c>
      <c r="J26" s="119">
        <v>3972</v>
      </c>
      <c r="K26" s="138">
        <v>3692</v>
      </c>
      <c r="L26" s="277">
        <v>0.67330000000000001</v>
      </c>
      <c r="M26" s="181">
        <v>0.60319999999999996</v>
      </c>
      <c r="N26" s="119">
        <v>9842</v>
      </c>
      <c r="O26" s="138">
        <v>8885</v>
      </c>
      <c r="P26" s="119"/>
      <c r="Q26" s="138"/>
      <c r="R26" s="104"/>
      <c r="S26" s="111"/>
      <c r="T26" s="168"/>
      <c r="U26" s="169"/>
      <c r="V26" s="139">
        <f t="shared" si="3"/>
        <v>5587</v>
      </c>
      <c r="W26" s="271">
        <f t="shared" si="3"/>
        <v>4418</v>
      </c>
      <c r="X26" s="158">
        <v>5587</v>
      </c>
      <c r="Y26" s="158">
        <v>4418</v>
      </c>
      <c r="Z26" s="167"/>
      <c r="AA26" s="167"/>
    </row>
    <row r="27" spans="1:27" ht="24.95" customHeight="1">
      <c r="A27" s="116" t="s">
        <v>122</v>
      </c>
      <c r="B27" s="113"/>
      <c r="C27" s="108"/>
      <c r="D27" s="84"/>
      <c r="E27" s="79"/>
      <c r="F27" s="117"/>
      <c r="G27" s="110"/>
      <c r="H27" s="213"/>
      <c r="I27" s="214"/>
      <c r="J27" s="119">
        <v>6280</v>
      </c>
      <c r="K27" s="138">
        <v>6208</v>
      </c>
      <c r="L27" s="277">
        <v>0.71489999999999998</v>
      </c>
      <c r="M27" s="181">
        <v>0.72940000000000005</v>
      </c>
      <c r="N27" s="119">
        <v>15673</v>
      </c>
      <c r="O27" s="138">
        <v>16541</v>
      </c>
      <c r="P27" s="157"/>
      <c r="Q27" s="147"/>
      <c r="R27" s="170"/>
      <c r="S27" s="171"/>
      <c r="T27" s="172"/>
      <c r="U27" s="173"/>
      <c r="V27" s="117"/>
      <c r="W27" s="211"/>
      <c r="X27" s="46"/>
      <c r="Y27" s="46"/>
      <c r="Z27" s="38"/>
      <c r="AA27" s="38"/>
    </row>
    <row r="28" spans="1:27" ht="24.95" customHeight="1">
      <c r="A28" s="26" t="s">
        <v>123</v>
      </c>
      <c r="B28" s="119">
        <v>4372</v>
      </c>
      <c r="C28" s="138">
        <v>4312</v>
      </c>
      <c r="D28" s="277">
        <v>0.79600000000000004</v>
      </c>
      <c r="E28" s="181">
        <v>0.79</v>
      </c>
      <c r="F28" s="119">
        <v>10183</v>
      </c>
      <c r="G28" s="138">
        <v>10111</v>
      </c>
      <c r="H28" s="277">
        <v>0.66200000000000003</v>
      </c>
      <c r="I28" s="181">
        <v>0.66100000000000003</v>
      </c>
      <c r="J28" s="113"/>
      <c r="K28" s="108"/>
      <c r="L28" s="75"/>
      <c r="M28" s="74"/>
      <c r="N28" s="113"/>
      <c r="O28" s="108"/>
      <c r="P28" s="119"/>
      <c r="Q28" s="138"/>
      <c r="R28" s="104"/>
      <c r="S28" s="111"/>
      <c r="T28" s="168"/>
      <c r="U28" s="169"/>
      <c r="V28" s="139">
        <f>X28+Z28</f>
        <v>5666</v>
      </c>
      <c r="W28" s="271">
        <f>Y28+AA28</f>
        <v>4168</v>
      </c>
      <c r="X28" s="158">
        <v>5666</v>
      </c>
      <c r="Y28" s="158">
        <v>4168</v>
      </c>
      <c r="Z28" s="38"/>
      <c r="AA28" s="38"/>
    </row>
    <row r="29" spans="1:27" ht="24.95" customHeight="1">
      <c r="A29" s="26" t="s">
        <v>124</v>
      </c>
      <c r="B29" s="119">
        <v>27321</v>
      </c>
      <c r="C29" s="138">
        <v>26450</v>
      </c>
      <c r="D29" s="277">
        <v>0.54900000000000004</v>
      </c>
      <c r="E29" s="181">
        <v>0.53300000000000003</v>
      </c>
      <c r="F29" s="119">
        <v>62763</v>
      </c>
      <c r="G29" s="138">
        <v>61052</v>
      </c>
      <c r="H29" s="277">
        <v>0.47599999999999998</v>
      </c>
      <c r="I29" s="181">
        <v>0.46500000000000002</v>
      </c>
      <c r="J29" s="119">
        <v>8134</v>
      </c>
      <c r="K29" s="138">
        <v>8097</v>
      </c>
      <c r="L29" s="277">
        <v>0.43580000000000002</v>
      </c>
      <c r="M29" s="181">
        <v>0.435</v>
      </c>
      <c r="N29" s="119">
        <v>23627</v>
      </c>
      <c r="O29" s="138">
        <v>27236</v>
      </c>
      <c r="P29" s="119"/>
      <c r="Q29" s="138"/>
      <c r="R29" s="104"/>
      <c r="S29" s="111"/>
      <c r="T29" s="168"/>
      <c r="U29" s="169"/>
      <c r="V29" s="139">
        <f>X29+Z29</f>
        <v>12967</v>
      </c>
      <c r="W29" s="271">
        <f>Y29+AA29</f>
        <v>8675</v>
      </c>
      <c r="X29" s="158">
        <v>12510</v>
      </c>
      <c r="Y29" s="158">
        <v>7984</v>
      </c>
      <c r="Z29" s="159">
        <v>457</v>
      </c>
      <c r="AA29" s="159">
        <v>691</v>
      </c>
    </row>
    <row r="30" spans="1:27" ht="24.95" customHeight="1">
      <c r="A30" s="26" t="s">
        <v>125</v>
      </c>
      <c r="B30" s="119">
        <v>257</v>
      </c>
      <c r="C30" s="138">
        <v>217</v>
      </c>
      <c r="D30" s="277">
        <v>0.71399999999999997</v>
      </c>
      <c r="E30" s="181">
        <v>0.59599999999999997</v>
      </c>
      <c r="F30" s="119">
        <v>2709</v>
      </c>
      <c r="G30" s="138">
        <v>3001</v>
      </c>
      <c r="H30" s="277">
        <v>0.41799999999999998</v>
      </c>
      <c r="I30" s="181">
        <v>0.29799999999999999</v>
      </c>
      <c r="J30" s="113"/>
      <c r="K30" s="108"/>
      <c r="L30" s="75"/>
      <c r="M30" s="74"/>
      <c r="N30" s="113"/>
      <c r="O30" s="108"/>
      <c r="P30" s="119"/>
      <c r="Q30" s="138"/>
      <c r="R30" s="104"/>
      <c r="S30" s="111"/>
      <c r="T30" s="168"/>
      <c r="U30" s="169"/>
      <c r="V30" s="113"/>
      <c r="W30" s="112"/>
      <c r="X30" s="46"/>
      <c r="Y30" s="46"/>
      <c r="Z30" s="38"/>
      <c r="AA30" s="38"/>
    </row>
    <row r="31" spans="1:27" ht="24.95" customHeight="1">
      <c r="A31" s="26" t="s">
        <v>126</v>
      </c>
      <c r="B31" s="119">
        <v>49812</v>
      </c>
      <c r="C31" s="138">
        <v>47714</v>
      </c>
      <c r="D31" s="277">
        <v>0.84299999999999997</v>
      </c>
      <c r="E31" s="181">
        <v>0.79600000000000004</v>
      </c>
      <c r="F31" s="119">
        <v>110097</v>
      </c>
      <c r="G31" s="138">
        <v>106026</v>
      </c>
      <c r="H31" s="277">
        <v>0.74299999999999999</v>
      </c>
      <c r="I31" s="181">
        <v>0.70399999999999996</v>
      </c>
      <c r="J31" s="119">
        <v>31151</v>
      </c>
      <c r="K31" s="138">
        <v>30117</v>
      </c>
      <c r="L31" s="277">
        <v>0.7954</v>
      </c>
      <c r="M31" s="181">
        <v>0.77110000000000001</v>
      </c>
      <c r="N31" s="119">
        <v>81003</v>
      </c>
      <c r="O31" s="138">
        <v>74496</v>
      </c>
      <c r="P31" s="119"/>
      <c r="Q31" s="138"/>
      <c r="R31" s="104"/>
      <c r="S31" s="111"/>
      <c r="T31" s="168"/>
      <c r="U31" s="169"/>
      <c r="V31" s="139">
        <f t="shared" ref="V31:W34" si="4">X31+Z31</f>
        <v>23654</v>
      </c>
      <c r="W31" s="271">
        <f t="shared" si="4"/>
        <v>21201</v>
      </c>
      <c r="X31" s="158">
        <v>22589</v>
      </c>
      <c r="Y31" s="158">
        <v>20078</v>
      </c>
      <c r="Z31" s="159">
        <v>1065</v>
      </c>
      <c r="AA31" s="159">
        <v>1123</v>
      </c>
    </row>
    <row r="32" spans="1:27" ht="24.95" customHeight="1">
      <c r="A32" s="26" t="s">
        <v>127</v>
      </c>
      <c r="B32" s="119">
        <v>63096</v>
      </c>
      <c r="C32" s="138">
        <v>60647</v>
      </c>
      <c r="D32" s="277">
        <v>0.78600000000000003</v>
      </c>
      <c r="E32" s="181">
        <v>0.749</v>
      </c>
      <c r="F32" s="119">
        <v>141834</v>
      </c>
      <c r="G32" s="138">
        <v>139815</v>
      </c>
      <c r="H32" s="277">
        <v>0.64</v>
      </c>
      <c r="I32" s="181">
        <v>0.61799999999999999</v>
      </c>
      <c r="J32" s="119">
        <v>23332</v>
      </c>
      <c r="K32" s="138">
        <v>22768</v>
      </c>
      <c r="L32" s="277">
        <v>0.75</v>
      </c>
      <c r="M32" s="181">
        <v>0.7339</v>
      </c>
      <c r="N32" s="119">
        <v>63435</v>
      </c>
      <c r="O32" s="138">
        <v>61397</v>
      </c>
      <c r="P32" s="119"/>
      <c r="Q32" s="138"/>
      <c r="R32" s="104"/>
      <c r="S32" s="111"/>
      <c r="T32" s="168"/>
      <c r="U32" s="169"/>
      <c r="V32" s="139">
        <f t="shared" si="4"/>
        <v>42109</v>
      </c>
      <c r="W32" s="271">
        <f t="shared" si="4"/>
        <v>31227</v>
      </c>
      <c r="X32" s="158">
        <v>42109</v>
      </c>
      <c r="Y32" s="158">
        <v>31227</v>
      </c>
      <c r="Z32" s="159">
        <v>0</v>
      </c>
      <c r="AA32" s="159">
        <v>0</v>
      </c>
    </row>
    <row r="33" spans="1:27" ht="24.95" customHeight="1">
      <c r="A33" s="26" t="s">
        <v>128</v>
      </c>
      <c r="B33" s="119">
        <v>12371</v>
      </c>
      <c r="C33" s="138">
        <v>11065</v>
      </c>
      <c r="D33" s="277">
        <v>0.45700000000000002</v>
      </c>
      <c r="E33" s="181">
        <v>0.41399999999999998</v>
      </c>
      <c r="F33" s="119">
        <v>16114</v>
      </c>
      <c r="G33" s="138">
        <v>15960</v>
      </c>
      <c r="H33" s="277">
        <v>0.28699999999999998</v>
      </c>
      <c r="I33" s="181">
        <v>0.33700000000000002</v>
      </c>
      <c r="J33" s="256"/>
      <c r="K33" s="254"/>
      <c r="L33" s="257"/>
      <c r="M33" s="255"/>
      <c r="N33" s="256"/>
      <c r="O33" s="254"/>
      <c r="P33" s="119"/>
      <c r="Q33" s="138"/>
      <c r="R33" s="104"/>
      <c r="S33" s="111"/>
      <c r="T33" s="168"/>
      <c r="U33" s="169"/>
      <c r="V33" s="139">
        <f t="shared" si="4"/>
        <v>0</v>
      </c>
      <c r="W33" s="271">
        <f t="shared" si="4"/>
        <v>0</v>
      </c>
      <c r="X33" s="158">
        <v>0</v>
      </c>
      <c r="Y33" s="158">
        <v>0</v>
      </c>
      <c r="Z33" s="159">
        <v>0</v>
      </c>
      <c r="AA33" s="159">
        <v>0</v>
      </c>
    </row>
    <row r="34" spans="1:27" ht="24.95" customHeight="1">
      <c r="A34" s="26" t="s">
        <v>129</v>
      </c>
      <c r="B34" s="119">
        <v>4104</v>
      </c>
      <c r="C34" s="138">
        <v>3962</v>
      </c>
      <c r="D34" s="277">
        <v>0.753</v>
      </c>
      <c r="E34" s="181">
        <v>0.73499999999999999</v>
      </c>
      <c r="F34" s="119">
        <v>13872</v>
      </c>
      <c r="G34" s="138">
        <v>13438</v>
      </c>
      <c r="H34" s="277">
        <v>0.45500000000000002</v>
      </c>
      <c r="I34" s="181">
        <v>0.44600000000000001</v>
      </c>
      <c r="J34" s="113"/>
      <c r="K34" s="108"/>
      <c r="L34" s="75"/>
      <c r="M34" s="74"/>
      <c r="N34" s="113"/>
      <c r="O34" s="108"/>
      <c r="P34" s="119"/>
      <c r="Q34" s="138"/>
      <c r="R34" s="104"/>
      <c r="S34" s="111"/>
      <c r="T34" s="168"/>
      <c r="U34" s="169"/>
      <c r="V34" s="139">
        <f t="shared" si="4"/>
        <v>1394</v>
      </c>
      <c r="W34" s="271">
        <f t="shared" si="4"/>
        <v>1413</v>
      </c>
      <c r="X34" s="158">
        <v>1394</v>
      </c>
      <c r="Y34" s="158">
        <v>1413</v>
      </c>
      <c r="Z34" s="167"/>
      <c r="AA34" s="167"/>
    </row>
    <row r="35" spans="1:27" s="19" customFormat="1" ht="24.95" customHeight="1">
      <c r="A35" s="26" t="s">
        <v>130</v>
      </c>
      <c r="B35" s="119">
        <v>12656</v>
      </c>
      <c r="C35" s="138">
        <v>11874</v>
      </c>
      <c r="D35" s="277">
        <v>0.86399999999999999</v>
      </c>
      <c r="E35" s="181">
        <v>0.81299999999999994</v>
      </c>
      <c r="F35" s="119">
        <v>26536</v>
      </c>
      <c r="G35" s="138">
        <v>27249</v>
      </c>
      <c r="H35" s="277">
        <v>0.60399999999999998</v>
      </c>
      <c r="I35" s="181">
        <v>0.622</v>
      </c>
      <c r="J35" s="113"/>
      <c r="K35" s="108"/>
      <c r="L35" s="75"/>
      <c r="M35" s="74"/>
      <c r="N35" s="113"/>
      <c r="O35" s="108"/>
      <c r="P35" s="119"/>
      <c r="Q35" s="138"/>
      <c r="R35" s="104"/>
      <c r="S35" s="111"/>
      <c r="T35" s="168"/>
      <c r="U35" s="169"/>
      <c r="V35" s="113"/>
      <c r="W35" s="112"/>
      <c r="X35" s="46"/>
      <c r="Y35" s="46"/>
      <c r="Z35" s="38"/>
      <c r="AA35" s="38"/>
    </row>
    <row r="36" spans="1:27" s="15" customFormat="1" ht="24.95" customHeight="1" thickBot="1">
      <c r="A36" s="14" t="s">
        <v>115</v>
      </c>
      <c r="B36" s="146">
        <f>SUM(B22:B35)</f>
        <v>257236</v>
      </c>
      <c r="C36" s="278">
        <f>SUM(C22:C35)</f>
        <v>246547</v>
      </c>
      <c r="D36" s="274">
        <v>0.76670000000000005</v>
      </c>
      <c r="E36" s="275">
        <v>0.73580000000000001</v>
      </c>
      <c r="F36" s="146">
        <f>SUM(F22:F35)</f>
        <v>582497</v>
      </c>
      <c r="G36" s="278">
        <f>SUM(G22:G35)</f>
        <v>565377</v>
      </c>
      <c r="H36" s="274">
        <v>0.61470000000000002</v>
      </c>
      <c r="I36" s="275">
        <v>0.59809999999999997</v>
      </c>
      <c r="J36" s="146">
        <f>SUM(J22:J35)</f>
        <v>113634</v>
      </c>
      <c r="K36" s="278">
        <f>SUM(K22:K35)</f>
        <v>109857</v>
      </c>
      <c r="L36" s="274">
        <v>0.73250000000000004</v>
      </c>
      <c r="M36" s="275">
        <v>0.71030000000000004</v>
      </c>
      <c r="N36" s="146">
        <f>SUM(N22:N35)</f>
        <v>306323</v>
      </c>
      <c r="O36" s="278">
        <f>SUM(O22:O35)</f>
        <v>291777</v>
      </c>
      <c r="P36" s="160"/>
      <c r="Q36" s="115"/>
      <c r="R36" s="174"/>
      <c r="S36" s="175"/>
      <c r="T36" s="176"/>
      <c r="U36" s="177"/>
      <c r="V36" s="146">
        <f t="shared" ref="V36:AA36" si="5">SUM(V22:V35)</f>
        <v>145113</v>
      </c>
      <c r="W36" s="278">
        <f t="shared" si="5"/>
        <v>115836</v>
      </c>
      <c r="X36" s="183">
        <f t="shared" si="5"/>
        <v>142444</v>
      </c>
      <c r="Y36" s="184">
        <f t="shared" si="5"/>
        <v>112640</v>
      </c>
      <c r="Z36" s="183">
        <f>SUM(Z22:Z35)</f>
        <v>2669</v>
      </c>
      <c r="AA36" s="184">
        <f t="shared" si="5"/>
        <v>3196</v>
      </c>
    </row>
    <row r="37" spans="1:27" s="16" customFormat="1" ht="30" customHeight="1" thickBot="1">
      <c r="A37" s="67" t="s">
        <v>60</v>
      </c>
      <c r="B37" s="242">
        <f>SUM(B20,B36)</f>
        <v>368627</v>
      </c>
      <c r="C37" s="242">
        <f>SUM(C20,C36)</f>
        <v>354579</v>
      </c>
      <c r="D37" s="279">
        <v>0.71399999999999997</v>
      </c>
      <c r="E37" s="280">
        <v>0.68799999999999994</v>
      </c>
      <c r="F37" s="242">
        <f>SUM(F20,F36)</f>
        <v>854416</v>
      </c>
      <c r="G37" s="242">
        <f>SUM(G20,G36)</f>
        <v>832606</v>
      </c>
      <c r="H37" s="279">
        <v>0.54700000000000004</v>
      </c>
      <c r="I37" s="280">
        <v>0.53500000000000003</v>
      </c>
      <c r="J37" s="242">
        <f>SUM(J20,J36)</f>
        <v>168064</v>
      </c>
      <c r="K37" s="242">
        <f>SUM(K20,K36)</f>
        <v>163005</v>
      </c>
      <c r="L37" s="279">
        <v>0.69499999999999995</v>
      </c>
      <c r="M37" s="280">
        <v>0.67479999999999996</v>
      </c>
      <c r="N37" s="242">
        <f>SUM(N20,N36)</f>
        <v>448828</v>
      </c>
      <c r="O37" s="242">
        <f>SUM(O20,O36)</f>
        <v>430633</v>
      </c>
      <c r="P37" s="161"/>
      <c r="Q37" s="162"/>
      <c r="R37" s="242">
        <v>1815404</v>
      </c>
      <c r="S37" s="243">
        <v>1603521</v>
      </c>
      <c r="T37" s="242">
        <v>369959</v>
      </c>
      <c r="U37" s="243">
        <v>262322</v>
      </c>
      <c r="V37" s="242">
        <f t="shared" ref="V37:AA37" si="6">SUM(V20,V36)</f>
        <v>184599</v>
      </c>
      <c r="W37" s="281">
        <f t="shared" si="6"/>
        <v>151752</v>
      </c>
      <c r="X37" s="182">
        <f t="shared" si="6"/>
        <v>180675</v>
      </c>
      <c r="Y37" s="182">
        <f t="shared" si="6"/>
        <v>146626</v>
      </c>
      <c r="Z37" s="182">
        <f t="shared" si="6"/>
        <v>3924</v>
      </c>
      <c r="AA37" s="182">
        <f t="shared" si="6"/>
        <v>5126</v>
      </c>
    </row>
    <row r="38" spans="1:27" s="18" customFormat="1" ht="24.95" hidden="1" customHeight="1" thickTop="1">
      <c r="A38" s="17"/>
      <c r="B38" s="21"/>
      <c r="C38" s="63"/>
      <c r="D38" s="23"/>
      <c r="E38" s="65"/>
      <c r="F38" s="21"/>
      <c r="G38" s="63"/>
      <c r="H38" s="23"/>
      <c r="I38" s="65"/>
      <c r="J38" s="21"/>
      <c r="K38" s="63"/>
      <c r="L38" s="23"/>
      <c r="M38" s="65"/>
      <c r="N38" s="21"/>
      <c r="O38" s="63"/>
      <c r="P38" s="23"/>
      <c r="Q38" s="65"/>
      <c r="R38" s="21"/>
      <c r="S38" s="63"/>
      <c r="T38" s="21"/>
      <c r="U38" s="63"/>
      <c r="V38" s="21"/>
      <c r="W38" s="212"/>
      <c r="X38" s="21"/>
      <c r="Y38" s="22"/>
      <c r="Z38" s="21"/>
      <c r="AA38" s="39"/>
    </row>
    <row r="39" spans="1:27" s="37" customFormat="1" ht="24.95" customHeight="1" thickTop="1" thickBot="1">
      <c r="A39" s="36" t="s">
        <v>61</v>
      </c>
      <c r="B39" s="369">
        <f>(B37-C37)/C37</f>
        <v>3.9618815553092539E-2</v>
      </c>
      <c r="C39" s="371"/>
      <c r="D39" s="369">
        <f>D37-E37</f>
        <v>2.6000000000000023E-2</v>
      </c>
      <c r="E39" s="371"/>
      <c r="F39" s="369">
        <f>(F37-G37)/G37</f>
        <v>2.6194862876318451E-2</v>
      </c>
      <c r="G39" s="371"/>
      <c r="H39" s="369">
        <f>H37-I37</f>
        <v>1.2000000000000011E-2</v>
      </c>
      <c r="I39" s="371"/>
      <c r="J39" s="369">
        <f>(J37-K37)/K37</f>
        <v>3.1035857795773135E-2</v>
      </c>
      <c r="K39" s="371"/>
      <c r="L39" s="369">
        <f>L37-M37</f>
        <v>2.0199999999999996E-2</v>
      </c>
      <c r="M39" s="371"/>
      <c r="N39" s="369">
        <f>(N37-O37)/O37</f>
        <v>4.2251754974653589E-2</v>
      </c>
      <c r="O39" s="371"/>
      <c r="P39" s="369">
        <f>P37-Q37</f>
        <v>0</v>
      </c>
      <c r="Q39" s="371"/>
      <c r="R39" s="369">
        <f>(R37-S37)/S37</f>
        <v>0.13213609301031917</v>
      </c>
      <c r="S39" s="371"/>
      <c r="T39" s="369">
        <f>(T37-U37)/U37</f>
        <v>0.41032395300432295</v>
      </c>
      <c r="U39" s="371"/>
      <c r="V39" s="369">
        <f>(V37-W37)/W37</f>
        <v>0.21645184247983551</v>
      </c>
      <c r="W39" s="372"/>
      <c r="X39" s="373">
        <f>(X37-Y37)/Y37</f>
        <v>0.23221666007392958</v>
      </c>
      <c r="Y39" s="371"/>
      <c r="Z39" s="369">
        <f>(Z37-AA37)/AA37</f>
        <v>-0.23449083105735466</v>
      </c>
      <c r="AA39" s="370"/>
    </row>
    <row r="40" spans="1:27" ht="13.5" thickTop="1"/>
    <row r="42" spans="1:27">
      <c r="L42" s="215"/>
      <c r="M42" s="215"/>
    </row>
    <row r="47" spans="1:27">
      <c r="J47" s="205"/>
      <c r="K47" s="205"/>
      <c r="N47" s="205"/>
      <c r="O47" s="205"/>
    </row>
  </sheetData>
  <mergeCells count="48">
    <mergeCell ref="B5:C5"/>
    <mergeCell ref="A1:W1"/>
    <mergeCell ref="B3:I3"/>
    <mergeCell ref="J3:O3"/>
    <mergeCell ref="P3:P4"/>
    <mergeCell ref="R3:R4"/>
    <mergeCell ref="T3:T4"/>
    <mergeCell ref="V3:V4"/>
    <mergeCell ref="D5:E5"/>
    <mergeCell ref="F5:G5"/>
    <mergeCell ref="X3:X4"/>
    <mergeCell ref="Z3:Z4"/>
    <mergeCell ref="H5:I5"/>
    <mergeCell ref="J5:K5"/>
    <mergeCell ref="L5:M5"/>
    <mergeCell ref="R5:S5"/>
    <mergeCell ref="N5:O5"/>
    <mergeCell ref="P5:Q5"/>
    <mergeCell ref="X21:Y21"/>
    <mergeCell ref="Z21:AA21"/>
    <mergeCell ref="Z5:AA5"/>
    <mergeCell ref="H21:I21"/>
    <mergeCell ref="J21:K21"/>
    <mergeCell ref="L21:M21"/>
    <mergeCell ref="T5:U5"/>
    <mergeCell ref="V5:W5"/>
    <mergeCell ref="V21:W21"/>
    <mergeCell ref="N21:O21"/>
    <mergeCell ref="X5:Y5"/>
    <mergeCell ref="T21:U21"/>
    <mergeCell ref="P21:Q21"/>
    <mergeCell ref="R21:S21"/>
    <mergeCell ref="B21:C21"/>
    <mergeCell ref="D21:E21"/>
    <mergeCell ref="F21:G21"/>
    <mergeCell ref="J39:K39"/>
    <mergeCell ref="L39:M39"/>
    <mergeCell ref="N39:O39"/>
    <mergeCell ref="P39:Q39"/>
    <mergeCell ref="B39:C39"/>
    <mergeCell ref="D39:E39"/>
    <mergeCell ref="F39:G39"/>
    <mergeCell ref="H39:I39"/>
    <mergeCell ref="Z39:AA39"/>
    <mergeCell ref="R39:S39"/>
    <mergeCell ref="T39:U39"/>
    <mergeCell ref="V39:W39"/>
    <mergeCell ref="X39:Y39"/>
  </mergeCells>
  <phoneticPr fontId="59" type="noConversion"/>
  <pageMargins left="0.75" right="0.75" top="1" bottom="1" header="0.5" footer="0.5"/>
  <pageSetup paperSize="9" scale="38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6834B-F3E8-4A5C-A67D-3A5DF295F074}">
  <dimension ref="A1:Z69"/>
  <sheetViews>
    <sheetView showGridLines="0" zoomScale="75" zoomScaleNormal="50" workbookViewId="0">
      <pane xSplit="1" ySplit="4" topLeftCell="J25" activePane="bottomRight" state="frozen"/>
      <selection pane="topRight" activeCell="B2" sqref="B2"/>
      <selection pane="bottomLeft" activeCell="B2" sqref="B2"/>
      <selection pane="bottomRight" activeCell="D59" sqref="D59"/>
    </sheetView>
  </sheetViews>
  <sheetFormatPr defaultRowHeight="12.75"/>
  <cols>
    <col min="1" max="1" width="28" bestFit="1" customWidth="1"/>
    <col min="2" max="2" width="17" customWidth="1"/>
    <col min="3" max="3" width="11.7109375" customWidth="1"/>
    <col min="4" max="4" width="18.7109375" customWidth="1"/>
    <col min="5" max="5" width="18.140625" customWidth="1"/>
    <col min="6" max="6" width="11.7109375" customWidth="1"/>
    <col min="7" max="7" width="18.7109375" customWidth="1"/>
    <col min="8" max="8" width="15.28515625" customWidth="1"/>
    <col min="9" max="9" width="11.7109375" customWidth="1"/>
    <col min="10" max="10" width="15.85546875" customWidth="1"/>
    <col min="11" max="11" width="15.7109375" customWidth="1"/>
    <col min="12" max="12" width="11.7109375" customWidth="1"/>
    <col min="13" max="13" width="17.85546875" customWidth="1"/>
    <col min="14" max="14" width="11.7109375" customWidth="1"/>
    <col min="15" max="15" width="17.85546875" hidden="1" customWidth="1"/>
    <col min="16" max="16" width="11.7109375" hidden="1" customWidth="1"/>
    <col min="17" max="17" width="16.42578125" customWidth="1"/>
    <col min="18" max="18" width="11.7109375" customWidth="1"/>
  </cols>
  <sheetData>
    <row r="1" spans="1:18" ht="25.5">
      <c r="A1" s="392" t="s">
        <v>131</v>
      </c>
      <c r="B1" s="392"/>
      <c r="C1" s="392"/>
      <c r="D1" s="392"/>
      <c r="E1" s="392"/>
      <c r="F1" s="392"/>
      <c r="G1" s="392"/>
      <c r="H1" s="392"/>
      <c r="I1" s="392"/>
      <c r="J1" s="392"/>
      <c r="K1" s="392"/>
      <c r="L1" s="392"/>
      <c r="M1" s="392"/>
      <c r="N1" s="392"/>
      <c r="O1" s="392"/>
      <c r="P1" s="392"/>
      <c r="Q1" s="392"/>
      <c r="R1" s="392"/>
    </row>
    <row r="2" spans="1:18" ht="21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21" customHeight="1">
      <c r="A3" s="180"/>
      <c r="B3" s="393" t="s">
        <v>1</v>
      </c>
      <c r="C3" s="393"/>
      <c r="D3" s="393"/>
      <c r="E3" s="393"/>
      <c r="F3" s="393"/>
      <c r="G3" s="393"/>
      <c r="H3" s="389" t="s">
        <v>132</v>
      </c>
      <c r="I3" s="390"/>
      <c r="J3" s="390"/>
      <c r="K3" s="390"/>
      <c r="L3" s="391"/>
      <c r="M3" s="394" t="s">
        <v>133</v>
      </c>
      <c r="N3" s="400" t="s">
        <v>134</v>
      </c>
      <c r="O3" s="394" t="s">
        <v>5</v>
      </c>
      <c r="P3" s="400" t="s">
        <v>134</v>
      </c>
      <c r="Q3" s="396" t="s">
        <v>6</v>
      </c>
      <c r="R3" s="398" t="s">
        <v>134</v>
      </c>
    </row>
    <row r="4" spans="1:18" ht="60" customHeight="1" thickBot="1">
      <c r="A4" s="293" t="s">
        <v>135</v>
      </c>
      <c r="B4" s="294" t="s">
        <v>9</v>
      </c>
      <c r="C4" s="295" t="s">
        <v>134</v>
      </c>
      <c r="D4" s="294" t="s">
        <v>136</v>
      </c>
      <c r="E4" s="294" t="s">
        <v>12</v>
      </c>
      <c r="F4" s="295" t="s">
        <v>134</v>
      </c>
      <c r="G4" s="294" t="s">
        <v>99</v>
      </c>
      <c r="H4" s="296" t="s">
        <v>14</v>
      </c>
      <c r="I4" s="295" t="s">
        <v>134</v>
      </c>
      <c r="J4" s="296" t="s">
        <v>15</v>
      </c>
      <c r="K4" s="296" t="s">
        <v>16</v>
      </c>
      <c r="L4" s="295" t="s">
        <v>134</v>
      </c>
      <c r="M4" s="395"/>
      <c r="N4" s="401"/>
      <c r="O4" s="395"/>
      <c r="P4" s="401"/>
      <c r="Q4" s="397"/>
      <c r="R4" s="399"/>
    </row>
    <row r="5" spans="1:18" s="178" customFormat="1" ht="23.1" customHeight="1">
      <c r="A5" s="201" t="s">
        <v>78</v>
      </c>
      <c r="B5" s="202">
        <f>'PARKS - SOUTH'!B21</f>
        <v>24896</v>
      </c>
      <c r="C5" s="282"/>
      <c r="D5" s="203">
        <f>'PARKS - SOUTH'!D21</f>
        <v>0.72599999999999998</v>
      </c>
      <c r="E5" s="202">
        <f>'PARKS - SOUTH'!F21</f>
        <v>57074</v>
      </c>
      <c r="F5" s="282"/>
      <c r="G5" s="203">
        <f>'PARKS - SOUTH'!H21</f>
        <v>0.59299999999999997</v>
      </c>
      <c r="H5" s="202">
        <f>'PARKS - SOUTH'!J21</f>
        <v>8816</v>
      </c>
      <c r="I5" s="282"/>
      <c r="J5" s="203">
        <f>'PARKS - SOUTH'!L21</f>
        <v>0.45</v>
      </c>
      <c r="K5" s="202">
        <f>'PARKS - SOUTH'!N21</f>
        <v>20366</v>
      </c>
      <c r="L5" s="282"/>
      <c r="M5" s="202">
        <f>'PARKS - SOUTH'!R21</f>
        <v>223812</v>
      </c>
      <c r="N5" s="282"/>
      <c r="O5" s="202">
        <f>'PARKS - SOUTH'!T21</f>
        <v>26768</v>
      </c>
      <c r="P5" s="282"/>
      <c r="Q5" s="202">
        <f>'PARKS - SOUTH'!V21</f>
        <v>28599</v>
      </c>
      <c r="R5" s="287"/>
    </row>
    <row r="6" spans="1:18" s="12" customFormat="1" ht="23.1" customHeight="1">
      <c r="A6" s="197" t="s">
        <v>137</v>
      </c>
      <c r="B6" s="187">
        <f>'PARKS - SOUTH'!C21</f>
        <v>24553</v>
      </c>
      <c r="C6" s="283">
        <f>(B5-B6)/B6</f>
        <v>1.396977966032664E-2</v>
      </c>
      <c r="D6" s="188">
        <f>'PARKS - SOUTH'!E21</f>
        <v>0.72199999999999998</v>
      </c>
      <c r="E6" s="187">
        <f>'PARKS - SOUTH'!G21</f>
        <v>56440</v>
      </c>
      <c r="F6" s="283">
        <f>(E5-E6)/E6</f>
        <v>1.1233167965981573E-2</v>
      </c>
      <c r="G6" s="188">
        <f>'PARKS - SOUTH'!I21</f>
        <v>0.58799999999999997</v>
      </c>
      <c r="H6" s="187">
        <f>'PARKS - SOUTH'!K21</f>
        <v>8490</v>
      </c>
      <c r="I6" s="283">
        <f>(H5-H6)/H6</f>
        <v>3.839811542991755E-2</v>
      </c>
      <c r="J6" s="188">
        <f>'PARKS - SOUTH'!M21</f>
        <v>0.45229999999999998</v>
      </c>
      <c r="K6" s="187">
        <f>'PARKS - SOUTH'!O21</f>
        <v>21856</v>
      </c>
      <c r="L6" s="283">
        <f>(K5-K6)/K6</f>
        <v>-6.8173499267935575E-2</v>
      </c>
      <c r="M6" s="187">
        <f>'PARKS - SOUTH'!S21</f>
        <v>195474</v>
      </c>
      <c r="N6" s="283">
        <f>(M5-M6)/M6</f>
        <v>0.14497068663863225</v>
      </c>
      <c r="O6" s="187">
        <f>'PARKS - SOUTH'!U21</f>
        <v>21632</v>
      </c>
      <c r="P6" s="283">
        <f>(O5-O6)/O6</f>
        <v>0.23742603550295857</v>
      </c>
      <c r="Q6" s="187">
        <f>'PARKS - SOUTH'!W21</f>
        <v>20969</v>
      </c>
      <c r="R6" s="288">
        <f>(Q5-Q6)/Q6</f>
        <v>0.36387047546377987</v>
      </c>
    </row>
    <row r="7" spans="1:18" s="12" customFormat="1" ht="23.1" customHeight="1" thickBot="1">
      <c r="A7" s="197" t="s">
        <v>138</v>
      </c>
      <c r="B7" s="187">
        <v>20762</v>
      </c>
      <c r="C7" s="283">
        <v>0.18259319911376554</v>
      </c>
      <c r="D7" s="188">
        <v>0.60951765845638961</v>
      </c>
      <c r="E7" s="187">
        <v>48266</v>
      </c>
      <c r="F7" s="283">
        <v>0.16935316786143456</v>
      </c>
      <c r="G7" s="188">
        <v>0.49950841897192289</v>
      </c>
      <c r="H7" s="187">
        <v>9122</v>
      </c>
      <c r="I7" s="283">
        <v>-6.9283051962288969E-2</v>
      </c>
      <c r="J7" s="188">
        <v>0.48101666315123393</v>
      </c>
      <c r="K7" s="187">
        <v>23744</v>
      </c>
      <c r="L7" s="283">
        <v>-7.9514824797843664E-2</v>
      </c>
      <c r="M7" s="187">
        <v>136570</v>
      </c>
      <c r="N7" s="283">
        <v>0.4313099509409094</v>
      </c>
      <c r="O7" s="187">
        <v>21632</v>
      </c>
      <c r="P7" s="283">
        <v>0.23742603550295857</v>
      </c>
      <c r="Q7" s="187">
        <v>7603</v>
      </c>
      <c r="R7" s="288">
        <v>1.7579902669998684</v>
      </c>
    </row>
    <row r="8" spans="1:18" s="179" customFormat="1" ht="23.1" customHeight="1">
      <c r="A8" s="198" t="s">
        <v>63</v>
      </c>
      <c r="B8" s="185">
        <f>'PARKS - SOUTH'!B6</f>
        <v>2599</v>
      </c>
      <c r="C8" s="282"/>
      <c r="D8" s="186">
        <f>'PARKS - SOUTH'!D6</f>
        <v>0.36</v>
      </c>
      <c r="E8" s="185">
        <f>'PARKS - SOUTH'!F6</f>
        <v>6746</v>
      </c>
      <c r="F8" s="282"/>
      <c r="G8" s="186">
        <f>'PARKS - SOUTH'!H6</f>
        <v>0.28699999999999998</v>
      </c>
      <c r="H8" s="189">
        <f>'PARKS - SOUTH'!J6</f>
        <v>0</v>
      </c>
      <c r="I8" s="282"/>
      <c r="J8" s="190">
        <f>'PARKS - SOUTH'!L6</f>
        <v>0</v>
      </c>
      <c r="K8" s="189">
        <f>'PARKS - SOUTH'!N6</f>
        <v>0</v>
      </c>
      <c r="L8" s="282"/>
      <c r="M8" s="185">
        <f>'PARKS - SOUTH'!R6</f>
        <v>36350</v>
      </c>
      <c r="N8" s="282"/>
      <c r="O8" s="185">
        <f>'PARKS - SOUTH'!T6</f>
        <v>1476</v>
      </c>
      <c r="P8" s="282"/>
      <c r="Q8" s="189">
        <f>'PARKS - SOUTH'!V6</f>
        <v>0</v>
      </c>
      <c r="R8" s="287"/>
    </row>
    <row r="9" spans="1:18" s="12" customFormat="1" ht="23.1" customHeight="1">
      <c r="A9" s="197" t="s">
        <v>137</v>
      </c>
      <c r="B9" s="187">
        <f>'PARKS - SOUTH'!C6</f>
        <v>2911</v>
      </c>
      <c r="C9" s="283">
        <f>(B8-B9)/B9</f>
        <v>-0.10717966334592924</v>
      </c>
      <c r="D9" s="188">
        <f>'PARKS - SOUTH'!E6</f>
        <v>0.40799999999999997</v>
      </c>
      <c r="E9" s="187">
        <f>'PARKS - SOUTH'!G6</f>
        <v>7433</v>
      </c>
      <c r="F9" s="283">
        <f>(E8-E9)/E9</f>
        <v>-9.242566931252523E-2</v>
      </c>
      <c r="G9" s="188">
        <f>'PARKS - SOUTH'!I6</f>
        <v>0.313</v>
      </c>
      <c r="H9" s="187">
        <f>'PARKS - SOUTH'!K6</f>
        <v>0</v>
      </c>
      <c r="I9" s="286" t="e">
        <f>(H8-H9)/H9</f>
        <v>#DIV/0!</v>
      </c>
      <c r="J9" s="188">
        <f>'PARKS - SOUTH'!M6</f>
        <v>0</v>
      </c>
      <c r="K9" s="187">
        <f>'PARKS - SOUTH'!O6</f>
        <v>0</v>
      </c>
      <c r="L9" s="286" t="e">
        <f>(K8-K9)/K9</f>
        <v>#DIV/0!</v>
      </c>
      <c r="M9" s="187">
        <f>'PARKS - SOUTH'!S6</f>
        <v>26506</v>
      </c>
      <c r="N9" s="283">
        <f>(M8-M9)/M9</f>
        <v>0.37138761035237305</v>
      </c>
      <c r="O9" s="187">
        <f>'PARKS - SOUTH'!U6</f>
        <v>868</v>
      </c>
      <c r="P9" s="283">
        <f>(O8-O9)/O9</f>
        <v>0.70046082949308752</v>
      </c>
      <c r="Q9" s="187">
        <f>'PARKS - SOUTH'!W6</f>
        <v>0</v>
      </c>
      <c r="R9" s="288">
        <v>0</v>
      </c>
    </row>
    <row r="10" spans="1:18" s="12" customFormat="1" ht="23.1" customHeight="1" thickBot="1">
      <c r="A10" s="197" t="s">
        <v>138</v>
      </c>
      <c r="B10" s="187">
        <v>2910</v>
      </c>
      <c r="C10" s="283">
        <v>3.4364261168384882E-4</v>
      </c>
      <c r="D10" s="188">
        <v>0.42656112576956906</v>
      </c>
      <c r="E10" s="187">
        <v>7647</v>
      </c>
      <c r="F10" s="283">
        <v>-2.798483065254348E-2</v>
      </c>
      <c r="G10" s="188">
        <v>0.34062360801781738</v>
      </c>
      <c r="H10" s="187">
        <v>0</v>
      </c>
      <c r="I10" s="286" t="e">
        <v>#DIV/0!</v>
      </c>
      <c r="J10" s="188">
        <v>0</v>
      </c>
      <c r="K10" s="187">
        <v>0</v>
      </c>
      <c r="L10" s="286" t="e">
        <v>#DIV/0!</v>
      </c>
      <c r="M10" s="187">
        <v>23331</v>
      </c>
      <c r="N10" s="283">
        <v>0.13608503707513608</v>
      </c>
      <c r="O10" s="187">
        <v>868</v>
      </c>
      <c r="P10" s="283">
        <v>0.70046082949308752</v>
      </c>
      <c r="Q10" s="187">
        <v>0</v>
      </c>
      <c r="R10" s="288">
        <v>0</v>
      </c>
    </row>
    <row r="11" spans="1:18" s="178" customFormat="1" ht="23.1" customHeight="1">
      <c r="A11" s="196" t="s">
        <v>18</v>
      </c>
      <c r="B11" s="185">
        <f>'PARKS - NORTH'!B6</f>
        <v>6105</v>
      </c>
      <c r="C11" s="282"/>
      <c r="D11" s="186">
        <f>'PARKS - NORTH'!D6</f>
        <v>0.27800000000000002</v>
      </c>
      <c r="E11" s="185">
        <f>'PARKS - NORTH'!F6</f>
        <v>13719</v>
      </c>
      <c r="F11" s="282"/>
      <c r="G11" s="186">
        <f>'PARKS - NORTH'!H6</f>
        <v>0.27200000000000002</v>
      </c>
      <c r="H11" s="185">
        <f>'PARKS - NORTH'!J6</f>
        <v>4257</v>
      </c>
      <c r="I11" s="282"/>
      <c r="J11" s="186">
        <f>'PARKS - NORTH'!L6</f>
        <v>0.2326</v>
      </c>
      <c r="K11" s="185">
        <f>'PARKS - NORTH'!N6</f>
        <v>10266</v>
      </c>
      <c r="L11" s="282"/>
      <c r="M11" s="185">
        <f>'PARKS - NORTH'!R6</f>
        <v>61131</v>
      </c>
      <c r="N11" s="282"/>
      <c r="O11" s="185">
        <f>'PARKS - NORTH'!T6</f>
        <v>8161</v>
      </c>
      <c r="P11" s="282"/>
      <c r="Q11" s="185">
        <f>'PARKS - NORTH'!V6</f>
        <v>256</v>
      </c>
      <c r="R11" s="287"/>
    </row>
    <row r="12" spans="1:18" s="12" customFormat="1" ht="23.1" customHeight="1">
      <c r="A12" s="197" t="s">
        <v>137</v>
      </c>
      <c r="B12" s="187">
        <f>'PARKS - NORTH'!C6</f>
        <v>8893</v>
      </c>
      <c r="C12" s="283">
        <f>(B11-B12)/B12</f>
        <v>-0.31350500393567976</v>
      </c>
      <c r="D12" s="188">
        <f>'PARKS - NORTH'!E6</f>
        <v>0.40600000000000003</v>
      </c>
      <c r="E12" s="187">
        <f>'PARKS - NORTH'!G6</f>
        <v>18992</v>
      </c>
      <c r="F12" s="283">
        <f>(E11-E12)/E12</f>
        <v>-0.27764321819713561</v>
      </c>
      <c r="G12" s="188">
        <f>'PARKS - NORTH'!I6</f>
        <v>0.377</v>
      </c>
      <c r="H12" s="187">
        <f>'PARKS - NORTH'!K6</f>
        <v>4328</v>
      </c>
      <c r="I12" s="283">
        <f>(H11-H12)/H12</f>
        <v>-1.6404805914972273E-2</v>
      </c>
      <c r="J12" s="188">
        <f>'PARKS - NORTH'!M6</f>
        <v>0.23719999999999999</v>
      </c>
      <c r="K12" s="187">
        <f>'PARKS - NORTH'!O6</f>
        <v>12823</v>
      </c>
      <c r="L12" s="283">
        <f>(K11-K12)/K12</f>
        <v>-0.1994073149808937</v>
      </c>
      <c r="M12" s="187">
        <f>'PARKS - NORTH'!S6</f>
        <v>88529</v>
      </c>
      <c r="N12" s="283">
        <f>(M11-M12)/M12</f>
        <v>-0.30948050921167075</v>
      </c>
      <c r="O12" s="187">
        <f>'PARKS - NORTH'!U6</f>
        <v>4838</v>
      </c>
      <c r="P12" s="283">
        <f>(O11-O12)/O12</f>
        <v>0.68685407193054981</v>
      </c>
      <c r="Q12" s="187">
        <f>'PARKS - NORTH'!W6</f>
        <v>88</v>
      </c>
      <c r="R12" s="288">
        <f>(Q11-Q12)/Q12</f>
        <v>1.9090909090909092</v>
      </c>
    </row>
    <row r="13" spans="1:18" s="12" customFormat="1" ht="23.1" customHeight="1" thickBot="1">
      <c r="A13" s="197" t="s">
        <v>138</v>
      </c>
      <c r="B13" s="187">
        <v>8855</v>
      </c>
      <c r="C13" s="283">
        <v>4.2913608130999434E-3</v>
      </c>
      <c r="D13" s="188">
        <v>0.40439329588528111</v>
      </c>
      <c r="E13" s="187">
        <v>19679</v>
      </c>
      <c r="F13" s="283">
        <v>-3.4910310483256261E-2</v>
      </c>
      <c r="G13" s="188">
        <v>0.39075096302767959</v>
      </c>
      <c r="H13" s="187">
        <v>5659</v>
      </c>
      <c r="I13" s="283">
        <v>-0.23520056547093127</v>
      </c>
      <c r="J13" s="188">
        <v>0.31008219178082191</v>
      </c>
      <c r="K13" s="187">
        <v>15215</v>
      </c>
      <c r="L13" s="283">
        <v>-0.1572132763720013</v>
      </c>
      <c r="M13" s="187">
        <v>101312</v>
      </c>
      <c r="N13" s="283">
        <v>-0.12617458938723941</v>
      </c>
      <c r="O13" s="187">
        <v>4838</v>
      </c>
      <c r="P13" s="283">
        <v>0.68685407193054981</v>
      </c>
      <c r="Q13" s="187">
        <v>273</v>
      </c>
      <c r="R13" s="288">
        <v>-0.67765567765567769</v>
      </c>
    </row>
    <row r="14" spans="1:18" s="178" customFormat="1" ht="23.1" customHeight="1">
      <c r="A14" s="196" t="s">
        <v>68</v>
      </c>
      <c r="B14" s="185">
        <f>'PARKS - SOUTH'!B11</f>
        <v>1917</v>
      </c>
      <c r="C14" s="282"/>
      <c r="D14" s="186">
        <f>'PARKS - SOUTH'!D11</f>
        <v>0.374</v>
      </c>
      <c r="E14" s="185">
        <f>'PARKS - SOUTH'!F11</f>
        <v>4589</v>
      </c>
      <c r="F14" s="282"/>
      <c r="G14" s="186">
        <f>'PARKS - SOUTH'!H11</f>
        <v>0.27300000000000002</v>
      </c>
      <c r="H14" s="185">
        <f>'PARKS - SOUTH'!J11</f>
        <v>2451</v>
      </c>
      <c r="I14" s="282"/>
      <c r="J14" s="186">
        <f>'PARKS - SOUTH'!L11</f>
        <v>0.28939999999999999</v>
      </c>
      <c r="K14" s="185">
        <f>'PARKS - SOUTH'!N11</f>
        <v>6582</v>
      </c>
      <c r="L14" s="282"/>
      <c r="M14" s="185">
        <f>'PARKS - SOUTH'!R11</f>
        <v>16232</v>
      </c>
      <c r="N14" s="282"/>
      <c r="O14" s="185">
        <f>'PARKS - SOUTH'!T11</f>
        <v>3939</v>
      </c>
      <c r="P14" s="282"/>
      <c r="Q14" s="185">
        <f>'PARKS - SOUTH'!V11</f>
        <v>0</v>
      </c>
      <c r="R14" s="287"/>
    </row>
    <row r="15" spans="1:18" s="12" customFormat="1" ht="23.1" customHeight="1">
      <c r="A15" s="197" t="s">
        <v>137</v>
      </c>
      <c r="B15" s="187">
        <f>'PARKS - SOUTH'!C11</f>
        <v>1976</v>
      </c>
      <c r="C15" s="283">
        <f>(B14-B15)/B15</f>
        <v>-2.9858299595141701E-2</v>
      </c>
      <c r="D15" s="188">
        <f>'PARKS - SOUTH'!E11</f>
        <v>0.38700000000000001</v>
      </c>
      <c r="E15" s="187">
        <f>'PARKS - SOUTH'!G11</f>
        <v>4761</v>
      </c>
      <c r="F15" s="283">
        <f>(E14-E15)/E15</f>
        <v>-3.6126864104179791E-2</v>
      </c>
      <c r="G15" s="188">
        <f>'PARKS - SOUTH'!I11</f>
        <v>0.28699999999999998</v>
      </c>
      <c r="H15" s="187">
        <f>'PARKS - SOUTH'!K11</f>
        <v>2399</v>
      </c>
      <c r="I15" s="283">
        <f>(H14-H15)/H15</f>
        <v>2.1675698207586493E-2</v>
      </c>
      <c r="J15" s="188">
        <f>'PARKS - SOUTH'!M11</f>
        <v>0.26350000000000001</v>
      </c>
      <c r="K15" s="187">
        <f>'PARKS - SOUTH'!O11</f>
        <v>6032</v>
      </c>
      <c r="L15" s="283">
        <f>(K14-K15)/K15</f>
        <v>9.1180371352785144E-2</v>
      </c>
      <c r="M15" s="187">
        <f>'PARKS - SOUTH'!S11</f>
        <v>16675</v>
      </c>
      <c r="N15" s="283">
        <f>(M14-M15)/M15</f>
        <v>-2.6566716641679162E-2</v>
      </c>
      <c r="O15" s="187">
        <f>'PARKS - SOUTH'!U11</f>
        <v>2805</v>
      </c>
      <c r="P15" s="283">
        <f>(O14-O15)/O15</f>
        <v>0.40427807486631018</v>
      </c>
      <c r="Q15" s="187">
        <f>'PARKS - SOUTH'!W11</f>
        <v>0</v>
      </c>
      <c r="R15" s="289" t="e">
        <f>(Q14-Q15)/Q15</f>
        <v>#DIV/0!</v>
      </c>
    </row>
    <row r="16" spans="1:18" s="12" customFormat="1" ht="23.1" customHeight="1" thickBot="1">
      <c r="A16" s="197" t="s">
        <v>138</v>
      </c>
      <c r="B16" s="187">
        <v>2075</v>
      </c>
      <c r="C16" s="283">
        <v>-4.7710843373493975E-2</v>
      </c>
      <c r="D16" s="188">
        <v>0.38087371512481644</v>
      </c>
      <c r="E16" s="187">
        <v>4600</v>
      </c>
      <c r="F16" s="283">
        <v>3.5000000000000003E-2</v>
      </c>
      <c r="G16" s="188">
        <v>0.27411953995590249</v>
      </c>
      <c r="H16" s="187">
        <v>2608</v>
      </c>
      <c r="I16" s="283">
        <v>-8.0138036809815946E-2</v>
      </c>
      <c r="J16" s="188">
        <v>0.28580821917808219</v>
      </c>
      <c r="K16" s="187">
        <v>6929</v>
      </c>
      <c r="L16" s="283">
        <v>-0.12945590994371481</v>
      </c>
      <c r="M16" s="187">
        <v>15091</v>
      </c>
      <c r="N16" s="283">
        <v>0.10496322311311378</v>
      </c>
      <c r="O16" s="187">
        <v>2805</v>
      </c>
      <c r="P16" s="283">
        <v>0.40427807486631018</v>
      </c>
      <c r="Q16" s="187">
        <v>0</v>
      </c>
      <c r="R16" s="289" t="e">
        <v>#DIV/0!</v>
      </c>
    </row>
    <row r="17" spans="1:19" s="179" customFormat="1" ht="23.1" customHeight="1">
      <c r="A17" s="198" t="s">
        <v>87</v>
      </c>
      <c r="B17" s="185">
        <f>'PARKS - SOUTH'!B30</f>
        <v>1079</v>
      </c>
      <c r="C17" s="282"/>
      <c r="D17" s="186">
        <f>'PARKS - SOUTH'!D30</f>
        <v>0.42799999999999999</v>
      </c>
      <c r="E17" s="185">
        <f>'PARKS - SOUTH'!F30</f>
        <v>1742</v>
      </c>
      <c r="F17" s="282"/>
      <c r="G17" s="186">
        <f>'PARKS - SOUTH'!H30</f>
        <v>0.221</v>
      </c>
      <c r="H17" s="185">
        <f>'PARKS - SOUTH'!J30</f>
        <v>2294</v>
      </c>
      <c r="I17" s="282"/>
      <c r="J17" s="186">
        <f>'PARKS - SOUTH'!L30</f>
        <v>0.41789999999999999</v>
      </c>
      <c r="K17" s="185">
        <f>'PARKS - SOUTH'!N30</f>
        <v>5296</v>
      </c>
      <c r="L17" s="282"/>
      <c r="M17" s="185">
        <f>'PARKS - SOUTH'!R30</f>
        <v>36716</v>
      </c>
      <c r="N17" s="282"/>
      <c r="O17" s="185">
        <f>'PARKS - SOUTH'!T30</f>
        <v>3424</v>
      </c>
      <c r="P17" s="282"/>
      <c r="Q17" s="189">
        <f>'PARKS - SOUTH'!V30</f>
        <v>0</v>
      </c>
      <c r="R17" s="287"/>
    </row>
    <row r="18" spans="1:19" s="12" customFormat="1" ht="23.1" customHeight="1">
      <c r="A18" s="197" t="s">
        <v>137</v>
      </c>
      <c r="B18" s="187">
        <f>'PARKS - SOUTH'!C30</f>
        <v>1513</v>
      </c>
      <c r="C18" s="283">
        <f>(B17-B18)/B18</f>
        <v>-0.28684732319894252</v>
      </c>
      <c r="D18" s="188">
        <f>'PARKS - SOUTH'!E30</f>
        <v>0.48099999999999998</v>
      </c>
      <c r="E18" s="187">
        <f>'PARKS - SOUTH'!G30</f>
        <v>2172</v>
      </c>
      <c r="F18" s="283">
        <f>(E17-E18)/E18</f>
        <v>-0.19797421731123388</v>
      </c>
      <c r="G18" s="188">
        <f>'PARKS - SOUTH'!I30</f>
        <v>0.25900000000000001</v>
      </c>
      <c r="H18" s="187">
        <f>'PARKS - SOUTH'!K30</f>
        <v>2117</v>
      </c>
      <c r="I18" s="283">
        <f>(H17-H18)/H18</f>
        <v>8.3608880491261223E-2</v>
      </c>
      <c r="J18" s="188">
        <f>'PARKS - SOUTH'!M30</f>
        <v>0.38669999999999999</v>
      </c>
      <c r="K18" s="187">
        <f>'PARKS - SOUTH'!O30</f>
        <v>4787</v>
      </c>
      <c r="L18" s="283">
        <f>(K17-K18)/K18</f>
        <v>0.10632964278253604</v>
      </c>
      <c r="M18" s="187">
        <f>'PARKS - SOUTH'!S30</f>
        <v>31208</v>
      </c>
      <c r="N18" s="283">
        <f>(M17-M18)/M18</f>
        <v>0.17649320687003334</v>
      </c>
      <c r="O18" s="187">
        <f>'PARKS - SOUTH'!U30</f>
        <v>3606</v>
      </c>
      <c r="P18" s="283">
        <f>(O17-O18)/O18</f>
        <v>-5.0471436494731001E-2</v>
      </c>
      <c r="Q18" s="187">
        <f>'PARKS - SOUTH'!W30</f>
        <v>0</v>
      </c>
      <c r="R18" s="289" t="e">
        <f>(Q17-Q18)/Q18</f>
        <v>#DIV/0!</v>
      </c>
    </row>
    <row r="19" spans="1:19" s="12" customFormat="1" ht="23.1" customHeight="1" thickBot="1">
      <c r="A19" s="197" t="s">
        <v>138</v>
      </c>
      <c r="B19" s="187">
        <v>783</v>
      </c>
      <c r="C19" s="283">
        <v>0.9323116219667944</v>
      </c>
      <c r="D19" s="188">
        <v>0.53630136986301369</v>
      </c>
      <c r="E19" s="187">
        <v>1502</v>
      </c>
      <c r="F19" s="283">
        <v>0.44607190412782954</v>
      </c>
      <c r="G19" s="188">
        <v>0.51438356164383559</v>
      </c>
      <c r="H19" s="187">
        <v>2352</v>
      </c>
      <c r="I19" s="283">
        <v>-9.9914965986394558E-2</v>
      </c>
      <c r="J19" s="188">
        <v>0.42958904109589041</v>
      </c>
      <c r="K19" s="187">
        <v>5437</v>
      </c>
      <c r="L19" s="283">
        <v>-0.1195512231009748</v>
      </c>
      <c r="M19" s="187">
        <v>30149</v>
      </c>
      <c r="N19" s="283">
        <v>3.5125543135759066E-2</v>
      </c>
      <c r="O19" s="187">
        <v>3606</v>
      </c>
      <c r="P19" s="283">
        <v>-5.0471436494731001E-2</v>
      </c>
      <c r="Q19" s="187">
        <v>0</v>
      </c>
      <c r="R19" s="289" t="e">
        <v>#DIV/0!</v>
      </c>
    </row>
    <row r="20" spans="1:19" s="178" customFormat="1" ht="23.1" customHeight="1">
      <c r="A20" s="196" t="s">
        <v>46</v>
      </c>
      <c r="B20" s="185">
        <f>'PARKS - NORTH'!B34</f>
        <v>9628</v>
      </c>
      <c r="C20" s="282"/>
      <c r="D20" s="186">
        <f>'PARKS - NORTH'!D34</f>
        <v>0.29599999999999999</v>
      </c>
      <c r="E20" s="185">
        <f>'PARKS - NORTH'!F34</f>
        <v>24596</v>
      </c>
      <c r="F20" s="282"/>
      <c r="G20" s="186">
        <f>'PARKS - NORTH'!H34</f>
        <v>0.21299999999999999</v>
      </c>
      <c r="H20" s="185">
        <f>'PARKS - NORTH'!J34</f>
        <v>2715</v>
      </c>
      <c r="I20" s="282"/>
      <c r="J20" s="186">
        <f>'PARKS - NORTH'!L34</f>
        <v>0.24729999999999999</v>
      </c>
      <c r="K20" s="185">
        <f>'PARKS - NORTH'!N34</f>
        <v>7241</v>
      </c>
      <c r="L20" s="282"/>
      <c r="M20" s="185">
        <f>'PARKS - NORTH'!R34</f>
        <v>45695</v>
      </c>
      <c r="N20" s="282"/>
      <c r="O20" s="185">
        <f>'PARKS - NORTH'!T34</f>
        <v>4879</v>
      </c>
      <c r="P20" s="282"/>
      <c r="Q20" s="185">
        <f>'PARKS - NORTH'!V34</f>
        <v>2705</v>
      </c>
      <c r="R20" s="287"/>
      <c r="S20" s="215"/>
    </row>
    <row r="21" spans="1:19" s="12" customFormat="1" ht="23.1" customHeight="1">
      <c r="A21" s="197" t="s">
        <v>137</v>
      </c>
      <c r="B21" s="187">
        <f>'PARKS - NORTH'!C34</f>
        <v>12174</v>
      </c>
      <c r="C21" s="283">
        <f>(B20-B21)/B21</f>
        <v>-0.20913422046985378</v>
      </c>
      <c r="D21" s="188">
        <f>'PARKS - NORTH'!E34</f>
        <v>0.309</v>
      </c>
      <c r="E21" s="187">
        <f>'PARKS - NORTH'!G34</f>
        <v>24713</v>
      </c>
      <c r="F21" s="283">
        <f>(E20-E21)/E21</f>
        <v>-4.7343503419253023E-3</v>
      </c>
      <c r="G21" s="188">
        <f>'PARKS - NORTH'!I34</f>
        <v>0.20100000000000001</v>
      </c>
      <c r="H21" s="187">
        <f>'PARKS - NORTH'!K34</f>
        <v>2597</v>
      </c>
      <c r="I21" s="283">
        <f>(H20-H21)/H21</f>
        <v>4.5437042741624953E-2</v>
      </c>
      <c r="J21" s="188">
        <f>'PARKS - NORTH'!M34</f>
        <v>0.23719999999999999</v>
      </c>
      <c r="K21" s="187">
        <f>'PARKS - NORTH'!O34</f>
        <v>6913</v>
      </c>
      <c r="L21" s="283">
        <f>(K20-K21)/K21</f>
        <v>4.7446839288297411E-2</v>
      </c>
      <c r="M21" s="187">
        <f>'PARKS - NORTH'!S34</f>
        <v>45082</v>
      </c>
      <c r="N21" s="283">
        <f>(M20-M21)/M21</f>
        <v>1.3597444656403886E-2</v>
      </c>
      <c r="O21" s="187">
        <f>'PARKS - NORTH'!U34</f>
        <v>2005</v>
      </c>
      <c r="P21" s="283">
        <f>(O20-O21)/O21</f>
        <v>1.4334164588528677</v>
      </c>
      <c r="Q21" s="187">
        <f>'PARKS - NORTH'!W34</f>
        <v>1080</v>
      </c>
      <c r="R21" s="288">
        <f>(Q20-Q21)/Q21</f>
        <v>1.5046296296296295</v>
      </c>
    </row>
    <row r="22" spans="1:19" s="12" customFormat="1" ht="23.1" customHeight="1" thickBot="1">
      <c r="A22" s="197" t="s">
        <v>138</v>
      </c>
      <c r="B22" s="187">
        <v>10917</v>
      </c>
      <c r="C22" s="283">
        <v>0.11514152239626271</v>
      </c>
      <c r="D22" s="188">
        <v>0.26365744095058685</v>
      </c>
      <c r="E22" s="187">
        <v>23496</v>
      </c>
      <c r="F22" s="283">
        <v>5.1796050391556006E-2</v>
      </c>
      <c r="G22" s="188">
        <v>0.19683337521990449</v>
      </c>
      <c r="H22" s="187">
        <v>2693</v>
      </c>
      <c r="I22" s="283">
        <v>-3.5647976234682507E-2</v>
      </c>
      <c r="J22" s="188">
        <v>0.26547712933753942</v>
      </c>
      <c r="K22" s="187">
        <v>7468</v>
      </c>
      <c r="L22" s="283">
        <v>-7.4317086234600968E-2</v>
      </c>
      <c r="M22" s="187">
        <v>38103</v>
      </c>
      <c r="N22" s="283">
        <v>0.18316143085846259</v>
      </c>
      <c r="O22" s="187">
        <v>2005</v>
      </c>
      <c r="P22" s="283">
        <v>1.4334164588528677</v>
      </c>
      <c r="Q22" s="187">
        <v>1503</v>
      </c>
      <c r="R22" s="288">
        <v>-0.28143712574850299</v>
      </c>
    </row>
    <row r="23" spans="1:19" s="178" customFormat="1" ht="23.1" customHeight="1">
      <c r="A23" s="196" t="s">
        <v>90</v>
      </c>
      <c r="B23" s="185">
        <f>'PARKS - SOUTH'!B41</f>
        <v>25811</v>
      </c>
      <c r="C23" s="282"/>
      <c r="D23" s="186">
        <f>'PARKS - SOUTH'!D41</f>
        <v>0.48</v>
      </c>
      <c r="E23" s="185">
        <f>'PARKS - SOUTH'!F41</f>
        <v>59448</v>
      </c>
      <c r="F23" s="282"/>
      <c r="G23" s="186">
        <f>'PARKS - SOUTH'!H41</f>
        <v>0.39700000000000002</v>
      </c>
      <c r="H23" s="185">
        <f>'PARKS - SOUTH'!J41</f>
        <v>28831</v>
      </c>
      <c r="I23" s="282"/>
      <c r="J23" s="186">
        <f>'PARKS - SOUTH'!L41</f>
        <v>0.26469999999999999</v>
      </c>
      <c r="K23" s="185">
        <f>'PARKS - SOUTH'!N41</f>
        <v>80150</v>
      </c>
      <c r="L23" s="282"/>
      <c r="M23" s="185">
        <f>'PARKS - SOUTH'!R41</f>
        <v>446501</v>
      </c>
      <c r="N23" s="282"/>
      <c r="O23" s="185">
        <f>'PARKS - SOUTH'!T41</f>
        <v>29020</v>
      </c>
      <c r="P23" s="282"/>
      <c r="Q23" s="185">
        <f>'PARKS - SOUTH'!V41</f>
        <v>11286</v>
      </c>
      <c r="R23" s="287"/>
      <c r="S23" s="215"/>
    </row>
    <row r="24" spans="1:19" s="12" customFormat="1" ht="23.1" customHeight="1">
      <c r="A24" s="197" t="s">
        <v>137</v>
      </c>
      <c r="B24" s="187">
        <f>'PARKS - SOUTH'!C41</f>
        <v>24808</v>
      </c>
      <c r="C24" s="283">
        <f>(B23-B24)/B24</f>
        <v>4.0430506288294102E-2</v>
      </c>
      <c r="D24" s="188">
        <f>'PARKS - SOUTH'!E41</f>
        <v>0.45200000000000001</v>
      </c>
      <c r="E24" s="187">
        <f>'PARKS - SOUTH'!G41</f>
        <v>56859</v>
      </c>
      <c r="F24" s="283">
        <f>(E23-E24)/E24</f>
        <v>4.5533688598111119E-2</v>
      </c>
      <c r="G24" s="188">
        <f>'PARKS - SOUTH'!I41</f>
        <v>0.376</v>
      </c>
      <c r="H24" s="187">
        <f>'PARKS - SOUTH'!K41</f>
        <v>27777</v>
      </c>
      <c r="I24" s="283">
        <f>(H23-H24)/H24</f>
        <v>3.7945062461748932E-2</v>
      </c>
      <c r="J24" s="188">
        <f>'PARKS - SOUTH'!M41</f>
        <v>0.2407</v>
      </c>
      <c r="K24" s="187">
        <f>'PARKS - SOUTH'!O41</f>
        <v>73498</v>
      </c>
      <c r="L24" s="283">
        <f>(K23-K24)/K24</f>
        <v>9.0505864105145717E-2</v>
      </c>
      <c r="M24" s="187">
        <f>'PARKS - SOUTH'!S41</f>
        <v>372218</v>
      </c>
      <c r="N24" s="283">
        <f>(M23-M24)/M24</f>
        <v>0.19956853241917372</v>
      </c>
      <c r="O24" s="187">
        <f>'PARKS - SOUTH'!U41</f>
        <v>18493</v>
      </c>
      <c r="P24" s="283">
        <f>(O23-O24)/O24</f>
        <v>0.56924241604931591</v>
      </c>
      <c r="Q24" s="187">
        <f>'PARKS - SOUTH'!W41</f>
        <v>16031</v>
      </c>
      <c r="R24" s="288">
        <f>(Q23-Q24)/Q24</f>
        <v>-0.2959890212712869</v>
      </c>
    </row>
    <row r="25" spans="1:19" s="12" customFormat="1" ht="23.1" customHeight="1" thickBot="1">
      <c r="A25" s="197" t="s">
        <v>138</v>
      </c>
      <c r="B25" s="187">
        <v>21656</v>
      </c>
      <c r="C25" s="283">
        <v>0.14554857776135943</v>
      </c>
      <c r="D25" s="188">
        <v>0.4427271798016969</v>
      </c>
      <c r="E25" s="187">
        <v>53386</v>
      </c>
      <c r="F25" s="283">
        <v>6.5054508672685724E-2</v>
      </c>
      <c r="G25" s="188">
        <v>0.37544217447870876</v>
      </c>
      <c r="H25" s="187">
        <v>28125</v>
      </c>
      <c r="I25" s="283">
        <v>-1.2444444444444444E-2</v>
      </c>
      <c r="J25" s="188">
        <v>0.23968604324149273</v>
      </c>
      <c r="K25" s="187">
        <v>79818</v>
      </c>
      <c r="L25" s="283">
        <v>-7.9180134806685204E-2</v>
      </c>
      <c r="M25" s="187">
        <v>288655</v>
      </c>
      <c r="N25" s="283">
        <v>0.28949091475983441</v>
      </c>
      <c r="O25" s="187">
        <v>18493</v>
      </c>
      <c r="P25" s="283">
        <v>0.56924241604931591</v>
      </c>
      <c r="Q25" s="187">
        <v>12056</v>
      </c>
      <c r="R25" s="288">
        <v>0.32971134704711347</v>
      </c>
    </row>
    <row r="26" spans="1:19" s="178" customFormat="1" ht="23.1" customHeight="1">
      <c r="A26" s="196" t="s">
        <v>88</v>
      </c>
      <c r="B26" s="185">
        <f>'PARKS - SOUTH'!B31</f>
        <v>8796</v>
      </c>
      <c r="C26" s="282"/>
      <c r="D26" s="186">
        <f>'PARKS - SOUTH'!D31</f>
        <v>0.64100000000000001</v>
      </c>
      <c r="E26" s="185">
        <f>'PARKS - SOUTH'!F31</f>
        <v>21127</v>
      </c>
      <c r="F26" s="282"/>
      <c r="G26" s="186">
        <f>'PARKS - SOUTH'!H31</f>
        <v>0.42499999999999999</v>
      </c>
      <c r="H26" s="185">
        <f>'PARKS - SOUTH'!J31</f>
        <v>6583</v>
      </c>
      <c r="I26" s="282"/>
      <c r="J26" s="186">
        <f>'PARKS - SOUTH'!L31</f>
        <v>0.54320000000000002</v>
      </c>
      <c r="K26" s="185">
        <f>'PARKS - SOUTH'!N31</f>
        <v>14364</v>
      </c>
      <c r="L26" s="282"/>
      <c r="M26" s="185">
        <f>'PARKS - SOUTH'!R31</f>
        <v>30226</v>
      </c>
      <c r="N26" s="282"/>
      <c r="O26" s="185">
        <f>'PARKS - SOUTH'!T31</f>
        <v>6175</v>
      </c>
      <c r="P26" s="282"/>
      <c r="Q26" s="185">
        <f>'PARKS - SOUTH'!V31</f>
        <v>1173</v>
      </c>
      <c r="R26" s="287"/>
      <c r="S26" s="215"/>
    </row>
    <row r="27" spans="1:19" s="12" customFormat="1" ht="23.1" customHeight="1">
      <c r="A27" s="197" t="s">
        <v>137</v>
      </c>
      <c r="B27" s="187">
        <f>'PARKS - SOUTH'!C31</f>
        <v>8454</v>
      </c>
      <c r="C27" s="283">
        <f>(B26-B27)/B27</f>
        <v>4.0454222853087293E-2</v>
      </c>
      <c r="D27" s="188">
        <f>'PARKS - SOUTH'!E31</f>
        <v>0.62</v>
      </c>
      <c r="E27" s="187">
        <f>'PARKS - SOUTH'!G31</f>
        <v>20282</v>
      </c>
      <c r="F27" s="283">
        <f>(E26-E27)/E27</f>
        <v>4.1662557933142691E-2</v>
      </c>
      <c r="G27" s="188">
        <f>'PARKS - SOUTH'!I31</f>
        <v>0.40799999999999997</v>
      </c>
      <c r="H27" s="187">
        <f>'PARKS - SOUTH'!K31</f>
        <v>6236</v>
      </c>
      <c r="I27" s="283">
        <f>(H26-H27)/H27</f>
        <v>5.5644644002565746E-2</v>
      </c>
      <c r="J27" s="188">
        <f>'PARKS - SOUTH'!M31</f>
        <v>0.51700000000000002</v>
      </c>
      <c r="K27" s="187">
        <f>'PARKS - SOUTH'!O31</f>
        <v>13053</v>
      </c>
      <c r="L27" s="283">
        <f>(K26-K27)/K27</f>
        <v>0.10043668122270742</v>
      </c>
      <c r="M27" s="187">
        <f>'PARKS - SOUTH'!S31</f>
        <v>29503</v>
      </c>
      <c r="N27" s="283">
        <f>(M26-M27)/M27</f>
        <v>2.4505982442463478E-2</v>
      </c>
      <c r="O27" s="187">
        <f>'PARKS - SOUTH'!U31</f>
        <v>4058</v>
      </c>
      <c r="P27" s="283">
        <f>(O26-O27)/O27</f>
        <v>0.52168555938886152</v>
      </c>
      <c r="Q27" s="187">
        <f>'PARKS - SOUTH'!W31</f>
        <v>1345</v>
      </c>
      <c r="R27" s="288">
        <f>(Q26-Q27)/Q27</f>
        <v>-0.12788104089219332</v>
      </c>
    </row>
    <row r="28" spans="1:19" s="12" customFormat="1" ht="23.1" customHeight="1" thickBot="1">
      <c r="A28" s="197" t="s">
        <v>139</v>
      </c>
      <c r="B28" s="187">
        <v>8698</v>
      </c>
      <c r="C28" s="283">
        <v>-2.8052425845021843E-2</v>
      </c>
      <c r="D28" s="188">
        <v>0.62883169462116828</v>
      </c>
      <c r="E28" s="187">
        <v>21576</v>
      </c>
      <c r="F28" s="283">
        <v>-5.9974045235446791E-2</v>
      </c>
      <c r="G28" s="188">
        <v>0.42934750164169311</v>
      </c>
      <c r="H28" s="187">
        <v>6345</v>
      </c>
      <c r="I28" s="283">
        <v>-1.7178881008668243E-2</v>
      </c>
      <c r="J28" s="188">
        <v>0.57955791012057001</v>
      </c>
      <c r="K28" s="187">
        <v>15077</v>
      </c>
      <c r="L28" s="283">
        <v>-0.13424421303972939</v>
      </c>
      <c r="M28" s="187">
        <v>30635</v>
      </c>
      <c r="N28" s="283">
        <v>-3.6951199608291171E-2</v>
      </c>
      <c r="O28" s="187">
        <v>4058</v>
      </c>
      <c r="P28" s="283">
        <v>0.52168555938886152</v>
      </c>
      <c r="Q28" s="187">
        <v>575</v>
      </c>
      <c r="R28" s="288">
        <v>1.3391304347826087</v>
      </c>
    </row>
    <row r="29" spans="1:19" s="178" customFormat="1" ht="23.1" customHeight="1">
      <c r="A29" s="196" t="s">
        <v>19</v>
      </c>
      <c r="B29" s="185">
        <f>'PARKS - NORTH'!B7</f>
        <v>32575</v>
      </c>
      <c r="C29" s="282"/>
      <c r="D29" s="186">
        <f>'PARKS - NORTH'!D7</f>
        <v>0.872</v>
      </c>
      <c r="E29" s="185">
        <f>'PARKS - NORTH'!F7</f>
        <v>72648</v>
      </c>
      <c r="F29" s="282"/>
      <c r="G29" s="186">
        <f>'PARKS - NORTH'!H7</f>
        <v>0.66</v>
      </c>
      <c r="H29" s="185">
        <f>'PARKS - NORTH'!J7</f>
        <v>26433</v>
      </c>
      <c r="I29" s="282"/>
      <c r="J29" s="186">
        <f>'PARKS - NORTH'!L7</f>
        <v>0.84640000000000004</v>
      </c>
      <c r="K29" s="185">
        <f>'PARKS - NORTH'!N7</f>
        <v>73575</v>
      </c>
      <c r="L29" s="282"/>
      <c r="M29" s="185">
        <f>'PARKS - NORTH'!R7</f>
        <v>51003</v>
      </c>
      <c r="N29" s="282"/>
      <c r="O29" s="185">
        <f>'PARKS - NORTH'!T7</f>
        <v>9554</v>
      </c>
      <c r="P29" s="282"/>
      <c r="Q29" s="185">
        <f>'PARKS - NORTH'!V7</f>
        <v>5937</v>
      </c>
      <c r="R29" s="287"/>
      <c r="S29" s="215"/>
    </row>
    <row r="30" spans="1:19" s="12" customFormat="1" ht="23.1" customHeight="1">
      <c r="A30" s="197" t="s">
        <v>137</v>
      </c>
      <c r="B30" s="187">
        <f>'PARKS - NORTH'!C7</f>
        <v>33511</v>
      </c>
      <c r="C30" s="283">
        <f>(B29-B30)/B30</f>
        <v>-2.7931127092596462E-2</v>
      </c>
      <c r="D30" s="188">
        <f>'PARKS - NORTH'!E7</f>
        <v>0.88500000000000001</v>
      </c>
      <c r="E30" s="187">
        <f>'PARKS - NORTH'!G7</f>
        <v>75545</v>
      </c>
      <c r="F30" s="283">
        <f>(E29-E30)/E30</f>
        <v>-3.8348004500628766E-2</v>
      </c>
      <c r="G30" s="188">
        <f>'PARKS - NORTH'!I7</f>
        <v>0.66200000000000003</v>
      </c>
      <c r="H30" s="187">
        <f>'PARKS - NORTH'!K7</f>
        <v>26984</v>
      </c>
      <c r="I30" s="283">
        <f>(H29-H30)/H30</f>
        <v>-2.0419507856507559E-2</v>
      </c>
      <c r="J30" s="188">
        <f>'PARKS - NORTH'!M7</f>
        <v>0.84719999999999995</v>
      </c>
      <c r="K30" s="187">
        <f>'PARKS - NORTH'!O7</f>
        <v>74367</v>
      </c>
      <c r="L30" s="283">
        <f>(K29-K30)/K30</f>
        <v>-1.0649885029650249E-2</v>
      </c>
      <c r="M30" s="187">
        <f>'PARKS - NORTH'!S7</f>
        <v>49068</v>
      </c>
      <c r="N30" s="283">
        <f>(M29-M30)/M30</f>
        <v>3.9435069699192957E-2</v>
      </c>
      <c r="O30" s="187">
        <f>'PARKS - NORTH'!U7</f>
        <v>8753</v>
      </c>
      <c r="P30" s="283">
        <f>(O29-O30)/O30</f>
        <v>9.1511481777676221E-2</v>
      </c>
      <c r="Q30" s="187">
        <f>'PARKS - NORTH'!W7</f>
        <v>4733</v>
      </c>
      <c r="R30" s="288">
        <f>(Q29-Q30)/Q30</f>
        <v>0.2543841115571519</v>
      </c>
    </row>
    <row r="31" spans="1:19" s="12" customFormat="1" ht="23.1" customHeight="1" thickBot="1">
      <c r="A31" s="197" t="s">
        <v>139</v>
      </c>
      <c r="B31" s="187">
        <v>32848</v>
      </c>
      <c r="C31" s="283">
        <v>2.0488309790550413E-2</v>
      </c>
      <c r="D31" s="188">
        <v>0.8921723070237384</v>
      </c>
      <c r="E31" s="187">
        <v>74010</v>
      </c>
      <c r="F31" s="283">
        <v>2.074044048101608E-2</v>
      </c>
      <c r="G31" s="188">
        <v>0.68362568237869592</v>
      </c>
      <c r="H31" s="187">
        <v>27734</v>
      </c>
      <c r="I31" s="283">
        <v>-2.7042619167808465E-2</v>
      </c>
      <c r="J31" s="188">
        <v>0.85385302176657119</v>
      </c>
      <c r="K31" s="187">
        <v>78329</v>
      </c>
      <c r="L31" s="283">
        <v>-5.0581521530978307E-2</v>
      </c>
      <c r="M31" s="187">
        <v>49008</v>
      </c>
      <c r="N31" s="283">
        <v>1.2242899118511264E-3</v>
      </c>
      <c r="O31" s="187">
        <v>8753</v>
      </c>
      <c r="P31" s="283">
        <v>9.1511481777676221E-2</v>
      </c>
      <c r="Q31" s="187">
        <v>4050</v>
      </c>
      <c r="R31" s="288">
        <v>0.16864197530864197</v>
      </c>
    </row>
    <row r="32" spans="1:19" s="178" customFormat="1" ht="23.1" customHeight="1">
      <c r="A32" s="198" t="s">
        <v>140</v>
      </c>
      <c r="B32" s="185">
        <f>KNP!B37</f>
        <v>368627</v>
      </c>
      <c r="C32" s="282"/>
      <c r="D32" s="186">
        <f>KNP!D37</f>
        <v>0.71399999999999997</v>
      </c>
      <c r="E32" s="185">
        <f>KNP!F37</f>
        <v>854416</v>
      </c>
      <c r="F32" s="282"/>
      <c r="G32" s="186">
        <f>KNP!H37</f>
        <v>0.54700000000000004</v>
      </c>
      <c r="H32" s="185">
        <f>KNP!J37</f>
        <v>168064</v>
      </c>
      <c r="I32" s="282"/>
      <c r="J32" s="186">
        <f>KNP!L37</f>
        <v>0.69499999999999995</v>
      </c>
      <c r="K32" s="185">
        <f>KNP!N37</f>
        <v>448828</v>
      </c>
      <c r="L32" s="282"/>
      <c r="M32" s="185">
        <f>KNP!R37</f>
        <v>1815404</v>
      </c>
      <c r="N32" s="282"/>
      <c r="O32" s="185">
        <f>KNP!T37</f>
        <v>369959</v>
      </c>
      <c r="P32" s="282"/>
      <c r="Q32" s="185">
        <f>KNP!V37</f>
        <v>184599</v>
      </c>
      <c r="R32" s="287"/>
      <c r="S32" s="299"/>
    </row>
    <row r="33" spans="1:20" s="12" customFormat="1" ht="23.1" customHeight="1">
      <c r="A33" s="197" t="s">
        <v>137</v>
      </c>
      <c r="B33" s="187">
        <f>KNP!C37</f>
        <v>354579</v>
      </c>
      <c r="C33" s="283">
        <f>(B32-B33)/B33</f>
        <v>3.9618815553092539E-2</v>
      </c>
      <c r="D33" s="188">
        <f>KNP!E37</f>
        <v>0.68799999999999994</v>
      </c>
      <c r="E33" s="187">
        <f>KNP!G37</f>
        <v>832606</v>
      </c>
      <c r="F33" s="283">
        <f>(E32-E33)/E33</f>
        <v>2.6194862876318451E-2</v>
      </c>
      <c r="G33" s="188">
        <f>KNP!I37</f>
        <v>0.53500000000000003</v>
      </c>
      <c r="H33" s="187">
        <f>KNP!K37</f>
        <v>163005</v>
      </c>
      <c r="I33" s="283">
        <f>(H32-H33)/H33</f>
        <v>3.1035857795773135E-2</v>
      </c>
      <c r="J33" s="188">
        <f>KNP!M37</f>
        <v>0.67479999999999996</v>
      </c>
      <c r="K33" s="187">
        <f>KNP!O37</f>
        <v>430633</v>
      </c>
      <c r="L33" s="283">
        <f>(K32-K33)/K33</f>
        <v>4.2251754974653589E-2</v>
      </c>
      <c r="M33" s="187">
        <f>KNP!S37</f>
        <v>1603521</v>
      </c>
      <c r="N33" s="283">
        <f>(M32-M33)/M33</f>
        <v>0.13213609301031917</v>
      </c>
      <c r="O33" s="187">
        <f>KNP!U37</f>
        <v>262322</v>
      </c>
      <c r="P33" s="283">
        <f>(O32-O33)/O33</f>
        <v>0.41032395300432295</v>
      </c>
      <c r="Q33" s="187">
        <f>KNP!W37</f>
        <v>151752</v>
      </c>
      <c r="R33" s="288">
        <f>(Q32-Q33)/Q33</f>
        <v>0.21645184247983551</v>
      </c>
      <c r="S33" s="299"/>
      <c r="T33" s="206"/>
    </row>
    <row r="34" spans="1:20" s="12" customFormat="1" ht="23.1" customHeight="1" thickBot="1">
      <c r="A34" s="197" t="s">
        <v>139</v>
      </c>
      <c r="B34" s="187">
        <v>312298</v>
      </c>
      <c r="C34" s="283">
        <v>0.13120160871987652</v>
      </c>
      <c r="D34" s="188">
        <v>0.61045063782042508</v>
      </c>
      <c r="E34" s="187">
        <v>747427</v>
      </c>
      <c r="F34" s="283">
        <v>0.11302107095408649</v>
      </c>
      <c r="G34" s="188">
        <v>0.48399999999999999</v>
      </c>
      <c r="H34" s="187">
        <v>173022</v>
      </c>
      <c r="I34" s="283">
        <v>-5.7894371813988973E-2</v>
      </c>
      <c r="J34" s="188">
        <v>0.71942619542619535</v>
      </c>
      <c r="K34" s="187">
        <v>453341</v>
      </c>
      <c r="L34" s="283">
        <v>-5.0090329354724149E-2</v>
      </c>
      <c r="M34" s="187">
        <v>1322817</v>
      </c>
      <c r="N34" s="283">
        <v>0.21220168776179926</v>
      </c>
      <c r="O34" s="187">
        <v>262322</v>
      </c>
      <c r="P34" s="283">
        <v>0.41032395300432295</v>
      </c>
      <c r="Q34" s="187">
        <v>91861</v>
      </c>
      <c r="R34" s="288">
        <v>0.65197417837820182</v>
      </c>
      <c r="S34" s="299"/>
      <c r="T34" s="206"/>
    </row>
    <row r="35" spans="1:20" s="178" customFormat="1" ht="23.1" customHeight="1">
      <c r="A35" s="198" t="s">
        <v>52</v>
      </c>
      <c r="B35" s="185">
        <f>'PARKS - NORTH'!B40</f>
        <v>4659</v>
      </c>
      <c r="C35" s="282"/>
      <c r="D35" s="186">
        <f>'PARKS - NORTH'!D40</f>
        <v>0.51</v>
      </c>
      <c r="E35" s="185">
        <f>'PARKS - NORTH'!F40</f>
        <v>8915</v>
      </c>
      <c r="F35" s="282"/>
      <c r="G35" s="186">
        <f>'PARKS - NORTH'!H40</f>
        <v>0.375</v>
      </c>
      <c r="H35" s="185">
        <f>'PARKS - NORTH'!J40</f>
        <v>4673</v>
      </c>
      <c r="I35" s="282"/>
      <c r="J35" s="186">
        <f>'PARKS - NORTH'!L40</f>
        <v>0.35470000000000002</v>
      </c>
      <c r="K35" s="185">
        <f>'PARKS - NORTH'!N40</f>
        <v>12155</v>
      </c>
      <c r="L35" s="282"/>
      <c r="M35" s="185">
        <f>'PARKS - NORTH'!R40</f>
        <v>24759</v>
      </c>
      <c r="N35" s="282"/>
      <c r="O35" s="185">
        <f>'PARKS - NORTH'!T40</f>
        <v>1121</v>
      </c>
      <c r="P35" s="282"/>
      <c r="Q35" s="185">
        <f>'PARKS - NORTH'!V40</f>
        <v>3213</v>
      </c>
      <c r="R35" s="287"/>
      <c r="S35" s="215"/>
      <c r="T35" s="215"/>
    </row>
    <row r="36" spans="1:20" s="12" customFormat="1" ht="23.1" customHeight="1">
      <c r="A36" s="197" t="s">
        <v>137</v>
      </c>
      <c r="B36" s="187">
        <f>'PARKS - NORTH'!C40</f>
        <v>4073</v>
      </c>
      <c r="C36" s="283">
        <f>(B35-B36)/B36</f>
        <v>0.14387429413208938</v>
      </c>
      <c r="D36" s="188">
        <f>'PARKS - NORTH'!E40</f>
        <v>0.48399999999999999</v>
      </c>
      <c r="E36" s="187">
        <f>'PARKS - NORTH'!G40</f>
        <v>8845</v>
      </c>
      <c r="F36" s="283">
        <f>(E35-E36)/E36</f>
        <v>7.9140757490107402E-3</v>
      </c>
      <c r="G36" s="188">
        <f>'PARKS - NORTH'!I40</f>
        <v>0.37</v>
      </c>
      <c r="H36" s="187">
        <f>'PARKS - NORTH'!K40</f>
        <v>4179</v>
      </c>
      <c r="I36" s="283">
        <f>(H35-H36)/H36</f>
        <v>0.1182100981095956</v>
      </c>
      <c r="J36" s="188">
        <f>'PARKS - NORTH'!M40</f>
        <v>0.318</v>
      </c>
      <c r="K36" s="187">
        <f>'PARKS - NORTH'!O40</f>
        <v>10607</v>
      </c>
      <c r="L36" s="283">
        <f>(K35-K36)/K36</f>
        <v>0.14594135947958894</v>
      </c>
      <c r="M36" s="187">
        <f>'PARKS - NORTH'!S40</f>
        <v>20757</v>
      </c>
      <c r="N36" s="283">
        <f>(M35-M36)/M36</f>
        <v>0.19280242809654574</v>
      </c>
      <c r="O36" s="187">
        <f>'PARKS - NORTH'!U40</f>
        <v>929</v>
      </c>
      <c r="P36" s="283">
        <f>(O35-O36)/O36</f>
        <v>0.20667384284176535</v>
      </c>
      <c r="Q36" s="187">
        <f>'PARKS - NORTH'!W40</f>
        <v>2354</v>
      </c>
      <c r="R36" s="288">
        <f>(Q35-Q36)/Q36</f>
        <v>0.364910790144435</v>
      </c>
    </row>
    <row r="37" spans="1:20" s="12" customFormat="1" ht="23.1" customHeight="1" thickBot="1">
      <c r="A37" s="197" t="s">
        <v>138</v>
      </c>
      <c r="B37" s="187">
        <v>3589</v>
      </c>
      <c r="C37" s="283">
        <v>0.13485650599052662</v>
      </c>
      <c r="D37" s="188">
        <v>0.47229898670877746</v>
      </c>
      <c r="E37" s="187">
        <v>8159</v>
      </c>
      <c r="F37" s="283">
        <v>8.4078931241573729E-2</v>
      </c>
      <c r="G37" s="188">
        <v>0.3409242854755139</v>
      </c>
      <c r="H37" s="187">
        <v>4407</v>
      </c>
      <c r="I37" s="283">
        <v>-5.1735874744724304E-2</v>
      </c>
      <c r="J37" s="188">
        <v>0.33538812785388128</v>
      </c>
      <c r="K37" s="187">
        <v>11397</v>
      </c>
      <c r="L37" s="283">
        <v>-6.9316486794770552E-2</v>
      </c>
      <c r="M37" s="187">
        <v>19023</v>
      </c>
      <c r="N37" s="283">
        <v>9.1152815013404831E-2</v>
      </c>
      <c r="O37" s="187">
        <v>929</v>
      </c>
      <c r="P37" s="283">
        <v>0.20667384284176535</v>
      </c>
      <c r="Q37" s="187">
        <v>1560</v>
      </c>
      <c r="R37" s="288">
        <v>0.50897435897435894</v>
      </c>
    </row>
    <row r="38" spans="1:20" s="179" customFormat="1" ht="23.1" customHeight="1">
      <c r="A38" s="198" t="s">
        <v>55</v>
      </c>
      <c r="B38" s="185">
        <f>'PARKS - NORTH'!B43</f>
        <v>5497</v>
      </c>
      <c r="C38" s="282"/>
      <c r="D38" s="186">
        <f>'PARKS - NORTH'!D43</f>
        <v>0.505</v>
      </c>
      <c r="E38" s="185">
        <f>'PARKS - NORTH'!F43</f>
        <v>11510</v>
      </c>
      <c r="F38" s="282"/>
      <c r="G38" s="186">
        <f>'PARKS - NORTH'!H43</f>
        <v>0.47699999999999998</v>
      </c>
      <c r="H38" s="185">
        <f>'PARKS - NORTH'!J43</f>
        <v>2255</v>
      </c>
      <c r="I38" s="282"/>
      <c r="J38" s="186">
        <f>'PARKS - NORTH'!L43</f>
        <v>0.61609999999999998</v>
      </c>
      <c r="K38" s="185">
        <f>'PARKS - NORTH'!N43</f>
        <v>6022</v>
      </c>
      <c r="L38" s="282"/>
      <c r="M38" s="185">
        <f>'PARKS - NORTH'!R43</f>
        <v>40383</v>
      </c>
      <c r="N38" s="282"/>
      <c r="O38" s="185">
        <f>'PARKS - NORTH'!T43</f>
        <v>1793</v>
      </c>
      <c r="P38" s="282"/>
      <c r="Q38" s="185">
        <f>'PARKS - NORTH'!V43</f>
        <v>22018</v>
      </c>
      <c r="R38" s="287"/>
    </row>
    <row r="39" spans="1:20" s="12" customFormat="1" ht="23.1" customHeight="1">
      <c r="A39" s="197" t="s">
        <v>137</v>
      </c>
      <c r="B39" s="187">
        <f>'PARKS - NORTH'!C43</f>
        <v>5265</v>
      </c>
      <c r="C39" s="283">
        <f>(B38-B39)/B39</f>
        <v>4.4064577397910733E-2</v>
      </c>
      <c r="D39" s="188">
        <f>'PARKS - NORTH'!E43</f>
        <v>0.47799999999999998</v>
      </c>
      <c r="E39" s="187">
        <f>'PARKS - NORTH'!G43</f>
        <v>11547</v>
      </c>
      <c r="F39" s="283">
        <f>(E38-E39)/E39</f>
        <v>-3.2042954880055425E-3</v>
      </c>
      <c r="G39" s="188">
        <f>'PARKS - NORTH'!I43</f>
        <v>0.438</v>
      </c>
      <c r="H39" s="187">
        <f>'PARKS - NORTH'!K43</f>
        <v>2166</v>
      </c>
      <c r="I39" s="283">
        <f>(H38-H39)/H39</f>
        <v>4.1089566020313946E-2</v>
      </c>
      <c r="J39" s="188">
        <f>'PARKS - NORTH'!M43</f>
        <v>0.59340000000000004</v>
      </c>
      <c r="K39" s="187">
        <f>'PARKS - NORTH'!O43</f>
        <v>5678</v>
      </c>
      <c r="L39" s="283">
        <f>(K38-K39)/K39</f>
        <v>6.0584712927087003E-2</v>
      </c>
      <c r="M39" s="187">
        <f>'PARKS - NORTH'!S43</f>
        <v>27660</v>
      </c>
      <c r="N39" s="283">
        <f>(M38-M39)/M39</f>
        <v>0.45997830802603035</v>
      </c>
      <c r="O39" s="187">
        <f>'PARKS - NORTH'!U43</f>
        <v>1188</v>
      </c>
      <c r="P39" s="283">
        <f>(O38-O39)/O39</f>
        <v>0.5092592592592593</v>
      </c>
      <c r="Q39" s="187">
        <f>'PARKS - NORTH'!W43</f>
        <v>13448</v>
      </c>
      <c r="R39" s="288">
        <f>(Q38-Q39)/Q39</f>
        <v>0.63726948245092208</v>
      </c>
    </row>
    <row r="40" spans="1:20" s="12" customFormat="1" ht="23.1" customHeight="1" thickBot="1">
      <c r="A40" s="197" t="s">
        <v>138</v>
      </c>
      <c r="B40" s="187">
        <v>4971</v>
      </c>
      <c r="C40" s="283">
        <v>5.9143029571514787E-2</v>
      </c>
      <c r="D40" s="188">
        <v>0.47347366415849129</v>
      </c>
      <c r="E40" s="187">
        <v>11173</v>
      </c>
      <c r="F40" s="283">
        <v>3.3473552313613174E-2</v>
      </c>
      <c r="G40" s="188">
        <v>0.44026322011190794</v>
      </c>
      <c r="H40" s="187">
        <v>2546</v>
      </c>
      <c r="I40" s="283">
        <v>-0.14925373134328357</v>
      </c>
      <c r="J40" s="188">
        <v>0.69753424657534246</v>
      </c>
      <c r="K40" s="187">
        <v>6576</v>
      </c>
      <c r="L40" s="283">
        <v>-0.13655717761557179</v>
      </c>
      <c r="M40" s="187">
        <v>17527</v>
      </c>
      <c r="N40" s="283">
        <v>0.57813658926228106</v>
      </c>
      <c r="O40" s="187">
        <v>1188</v>
      </c>
      <c r="P40" s="283">
        <v>0.5092592592592593</v>
      </c>
      <c r="Q40" s="187">
        <v>4906</v>
      </c>
      <c r="R40" s="288">
        <v>1.7411333061557277</v>
      </c>
    </row>
    <row r="41" spans="1:20" s="178" customFormat="1" ht="23.1" customHeight="1">
      <c r="A41" s="198" t="s">
        <v>38</v>
      </c>
      <c r="B41" s="185">
        <f>'PARKS - NORTH'!B26</f>
        <v>5069</v>
      </c>
      <c r="C41" s="282"/>
      <c r="D41" s="186">
        <f>'PARKS - NORTH'!D26</f>
        <v>0.42299999999999999</v>
      </c>
      <c r="E41" s="185">
        <f>'PARKS - NORTH'!F26</f>
        <v>11305</v>
      </c>
      <c r="F41" s="282"/>
      <c r="G41" s="186">
        <f>'PARKS - NORTH'!H26</f>
        <v>0.34899999999999998</v>
      </c>
      <c r="H41" s="185">
        <f>'PARKS - NORTH'!J26</f>
        <v>1803</v>
      </c>
      <c r="I41" s="282"/>
      <c r="J41" s="186">
        <f>'PARKS - NORTH'!L26</f>
        <v>0.44779999999999998</v>
      </c>
      <c r="K41" s="185">
        <f>'PARKS - NORTH'!N26</f>
        <v>4416</v>
      </c>
      <c r="L41" s="282"/>
      <c r="M41" s="185">
        <f>'PARKS - NORTH'!R26</f>
        <v>13063</v>
      </c>
      <c r="N41" s="282"/>
      <c r="O41" s="185">
        <f>'PARKS - NORTH'!T26</f>
        <v>2082</v>
      </c>
      <c r="P41" s="282"/>
      <c r="Q41" s="185">
        <f>'PARKS - NORTH'!V26</f>
        <v>730</v>
      </c>
      <c r="R41" s="287"/>
      <c r="S41" s="215"/>
      <c r="T41" s="215"/>
    </row>
    <row r="42" spans="1:20" s="12" customFormat="1" ht="23.1" customHeight="1">
      <c r="A42" s="197" t="s">
        <v>137</v>
      </c>
      <c r="B42" s="187">
        <f>'PARKS - NORTH'!C26</f>
        <v>5083</v>
      </c>
      <c r="C42" s="283">
        <f>(B41-B42)/B42</f>
        <v>-2.7542789691127286E-3</v>
      </c>
      <c r="D42" s="188">
        <f>'PARKS - NORTH'!E26</f>
        <v>0.432</v>
      </c>
      <c r="E42" s="187">
        <f>'PARKS - NORTH'!G26</f>
        <v>11286</v>
      </c>
      <c r="F42" s="283">
        <f>(E41-E42)/E42</f>
        <v>1.6835016835016834E-3</v>
      </c>
      <c r="G42" s="188">
        <f>'PARKS - NORTH'!I26</f>
        <v>0.34699999999999998</v>
      </c>
      <c r="H42" s="187">
        <f>'PARKS - NORTH'!K26</f>
        <v>1814</v>
      </c>
      <c r="I42" s="283">
        <f>(H41-H42)/H42</f>
        <v>-6.063947078280044E-3</v>
      </c>
      <c r="J42" s="188">
        <f>'PARKS - NORTH'!M26</f>
        <v>0.44890000000000002</v>
      </c>
      <c r="K42" s="187">
        <f>'PARKS - NORTH'!O26</f>
        <v>5555</v>
      </c>
      <c r="L42" s="283">
        <f>(K41-K42)/K42</f>
        <v>-0.20504050405040505</v>
      </c>
      <c r="M42" s="187">
        <f>'PARKS - NORTH'!S26</f>
        <v>12699</v>
      </c>
      <c r="N42" s="283">
        <f>(M41-M42)/M42</f>
        <v>2.8663674305063391E-2</v>
      </c>
      <c r="O42" s="187">
        <f>'PARKS - NORTH'!U26</f>
        <v>1479</v>
      </c>
      <c r="P42" s="283">
        <f>(O41-O42)/O42</f>
        <v>0.40770791075050711</v>
      </c>
      <c r="Q42" s="187">
        <f>'PARKS - NORTH'!W26</f>
        <v>869</v>
      </c>
      <c r="R42" s="288">
        <f>(Q41-Q42)/Q42</f>
        <v>-0.15995397008055237</v>
      </c>
    </row>
    <row r="43" spans="1:20" s="12" customFormat="1" ht="23.1" customHeight="1" thickBot="1">
      <c r="A43" s="197" t="s">
        <v>138</v>
      </c>
      <c r="B43" s="187">
        <v>5952</v>
      </c>
      <c r="C43" s="283">
        <v>-0.145497311827957</v>
      </c>
      <c r="D43" s="188">
        <v>0.49666221628838447</v>
      </c>
      <c r="E43" s="187">
        <v>13264</v>
      </c>
      <c r="F43" s="283">
        <v>-0.1491254523522316</v>
      </c>
      <c r="G43" s="188">
        <v>0.40985075549238326</v>
      </c>
      <c r="H43" s="187">
        <v>1901</v>
      </c>
      <c r="I43" s="283">
        <v>0.21725407680168332</v>
      </c>
      <c r="J43" s="188">
        <v>0.47347447073474469</v>
      </c>
      <c r="K43" s="187">
        <v>4620</v>
      </c>
      <c r="L43" s="283">
        <v>0.20238095238095238</v>
      </c>
      <c r="M43" s="187">
        <v>13994</v>
      </c>
      <c r="N43" s="283">
        <v>-9.2539659854223244E-2</v>
      </c>
      <c r="O43" s="187">
        <v>1479</v>
      </c>
      <c r="P43" s="283">
        <v>0.40770791075050711</v>
      </c>
      <c r="Q43" s="187">
        <v>608</v>
      </c>
      <c r="R43" s="288">
        <v>0.42927631578947367</v>
      </c>
    </row>
    <row r="44" spans="1:20" s="178" customFormat="1" ht="23.1" customHeight="1">
      <c r="A44" s="196" t="s">
        <v>89</v>
      </c>
      <c r="B44" s="185">
        <f>'PARKS - SOUTH'!B32</f>
        <v>7768</v>
      </c>
      <c r="C44" s="282"/>
      <c r="D44" s="186">
        <f>'PARKS - SOUTH'!D32</f>
        <v>0.70099999999999996</v>
      </c>
      <c r="E44" s="185">
        <f>'PARKS - SOUTH'!F32</f>
        <v>20047</v>
      </c>
      <c r="F44" s="282"/>
      <c r="G44" s="186">
        <f>'PARKS - SOUTH'!H32</f>
        <v>0.42599999999999999</v>
      </c>
      <c r="H44" s="185">
        <f>'PARKS - SOUTH'!J32</f>
        <v>4737</v>
      </c>
      <c r="I44" s="282"/>
      <c r="J44" s="186">
        <f>'PARKS - SOUTH'!L32</f>
        <v>0.51770000000000005</v>
      </c>
      <c r="K44" s="185">
        <f>'PARKS - SOUTH'!N32</f>
        <v>11249</v>
      </c>
      <c r="L44" s="282"/>
      <c r="M44" s="185">
        <f>'PARKS - SOUTH'!R32</f>
        <v>25733</v>
      </c>
      <c r="N44" s="282"/>
      <c r="O44" s="185">
        <f>'PARKS - SOUTH'!T32</f>
        <v>5865</v>
      </c>
      <c r="P44" s="282"/>
      <c r="Q44" s="185">
        <f>'PARKS - SOUTH'!V32</f>
        <v>4064</v>
      </c>
      <c r="R44" s="287"/>
      <c r="S44" s="215"/>
      <c r="T44" s="215"/>
    </row>
    <row r="45" spans="1:20" s="12" customFormat="1" ht="23.1" customHeight="1">
      <c r="A45" s="197" t="s">
        <v>137</v>
      </c>
      <c r="B45" s="187">
        <f>'PARKS - SOUTH'!C32</f>
        <v>7468</v>
      </c>
      <c r="C45" s="283">
        <f>(B44-B45)/B45</f>
        <v>4.0171397964649171E-2</v>
      </c>
      <c r="D45" s="188">
        <f>'PARKS - SOUTH'!E32</f>
        <v>0.67500000000000004</v>
      </c>
      <c r="E45" s="187">
        <f>'PARKS - SOUTH'!G32</f>
        <v>19284</v>
      </c>
      <c r="F45" s="283">
        <f>(E44-E45)/E45</f>
        <v>3.9566479983405935E-2</v>
      </c>
      <c r="G45" s="188">
        <f>'PARKS - SOUTH'!I32</f>
        <v>0.41399999999999998</v>
      </c>
      <c r="H45" s="187">
        <f>'PARKS - SOUTH'!K32</f>
        <v>4174</v>
      </c>
      <c r="I45" s="283">
        <f>(H44-H45)/H45</f>
        <v>0.13488260661236223</v>
      </c>
      <c r="J45" s="188">
        <f>'PARKS - SOUTH'!M32</f>
        <v>0.48309999999999997</v>
      </c>
      <c r="K45" s="187">
        <f>'PARKS - SOUTH'!O32</f>
        <v>9758</v>
      </c>
      <c r="L45" s="283">
        <f>(K44-K45)/K45</f>
        <v>0.15279770444763272</v>
      </c>
      <c r="M45" s="187">
        <f>'PARKS - SOUTH'!S32</f>
        <v>23765</v>
      </c>
      <c r="N45" s="283">
        <f>(M44-M45)/M45</f>
        <v>8.2810856301283403E-2</v>
      </c>
      <c r="O45" s="187">
        <f>'PARKS - SOUTH'!U32</f>
        <v>4172</v>
      </c>
      <c r="P45" s="283">
        <f>(O44-O45)/O45</f>
        <v>0.40580057526366253</v>
      </c>
      <c r="Q45" s="187">
        <f>'PARKS - SOUTH'!W32</f>
        <v>3334</v>
      </c>
      <c r="R45" s="288">
        <f>(Q44-Q45)/Q45</f>
        <v>0.21895620875824834</v>
      </c>
    </row>
    <row r="46" spans="1:20" s="12" customFormat="1" ht="23.1" customHeight="1" thickBot="1">
      <c r="A46" s="197" t="s">
        <v>138</v>
      </c>
      <c r="B46" s="187">
        <v>7800</v>
      </c>
      <c r="C46" s="283">
        <v>-4.2564102564102563E-2</v>
      </c>
      <c r="D46" s="188">
        <v>0.68953323903818953</v>
      </c>
      <c r="E46" s="187">
        <v>20544</v>
      </c>
      <c r="F46" s="283">
        <v>-6.1331775700934579E-2</v>
      </c>
      <c r="G46" s="188">
        <v>0.42656035878908682</v>
      </c>
      <c r="H46" s="187">
        <v>5194</v>
      </c>
      <c r="I46" s="283">
        <v>-0.19638043896804006</v>
      </c>
      <c r="J46" s="188">
        <v>0.5692054794520548</v>
      </c>
      <c r="K46" s="187">
        <v>12637</v>
      </c>
      <c r="L46" s="283">
        <v>-0.22782305927039645</v>
      </c>
      <c r="M46" s="187">
        <v>22168</v>
      </c>
      <c r="N46" s="283">
        <v>7.2040779501984842E-2</v>
      </c>
      <c r="O46" s="187">
        <v>4172</v>
      </c>
      <c r="P46" s="283">
        <v>0.40580057526366253</v>
      </c>
      <c r="Q46" s="187">
        <v>2536</v>
      </c>
      <c r="R46" s="288">
        <v>0.31466876971608831</v>
      </c>
    </row>
    <row r="47" spans="1:20" s="179" customFormat="1" ht="23.1" customHeight="1">
      <c r="A47" s="198" t="s">
        <v>29</v>
      </c>
      <c r="B47" s="185">
        <f>'PARKS - NORTH'!B17</f>
        <v>673</v>
      </c>
      <c r="C47" s="282"/>
      <c r="D47" s="186">
        <f>'PARKS - NORTH'!D17</f>
        <v>0.47599999999999998</v>
      </c>
      <c r="E47" s="185">
        <f>'PARKS - NORTH'!F17</f>
        <v>1436</v>
      </c>
      <c r="F47" s="282"/>
      <c r="G47" s="186">
        <f>'PARKS - NORTH'!H17</f>
        <v>0.34699999999999998</v>
      </c>
      <c r="H47" s="185">
        <f>'PARKS - NORTH'!J17</f>
        <v>4888</v>
      </c>
      <c r="I47" s="282"/>
      <c r="J47" s="186">
        <f>'PARKS - NORTH'!L17</f>
        <v>0.2646</v>
      </c>
      <c r="K47" s="185">
        <f>'PARKS - NORTH'!N17</f>
        <v>13165</v>
      </c>
      <c r="L47" s="282"/>
      <c r="M47" s="185">
        <f>'PARKS - NORTH'!R17</f>
        <v>16609</v>
      </c>
      <c r="N47" s="282"/>
      <c r="O47" s="185">
        <f>'PARKS - NORTH'!T17</f>
        <v>8428</v>
      </c>
      <c r="P47" s="282"/>
      <c r="Q47" s="189">
        <f>'PARKS - NORTH'!V17</f>
        <v>0</v>
      </c>
      <c r="R47" s="287"/>
    </row>
    <row r="48" spans="1:20" s="12" customFormat="1" ht="23.1" customHeight="1">
      <c r="A48" s="197" t="s">
        <v>137</v>
      </c>
      <c r="B48" s="187">
        <f>'PARKS - NORTH'!C17</f>
        <v>828</v>
      </c>
      <c r="C48" s="283">
        <f>(B47-B48)/B48</f>
        <v>-0.18719806763285024</v>
      </c>
      <c r="D48" s="188">
        <f>'PARKS - NORTH'!E17</f>
        <v>0.55600000000000005</v>
      </c>
      <c r="E48" s="187">
        <f>'PARKS - NORTH'!G17</f>
        <v>1641</v>
      </c>
      <c r="F48" s="283">
        <f>(E47-E48)/E48</f>
        <v>-0.12492382693479585</v>
      </c>
      <c r="G48" s="188">
        <f>'PARKS - NORTH'!I17</f>
        <v>0.36699999999999999</v>
      </c>
      <c r="H48" s="187">
        <f>'PARKS - NORTH'!K17</f>
        <v>4620</v>
      </c>
      <c r="I48" s="283">
        <f>(H47-H48)/H48</f>
        <v>5.8008658008658009E-2</v>
      </c>
      <c r="J48" s="188">
        <f>'PARKS - NORTH'!M17</f>
        <v>0.25219999999999998</v>
      </c>
      <c r="K48" s="187">
        <f>'PARKS - NORTH'!O17</f>
        <v>12581</v>
      </c>
      <c r="L48" s="283">
        <f>(K47-K48)/K48</f>
        <v>4.6419203560925201E-2</v>
      </c>
      <c r="M48" s="187">
        <f>'PARKS - NORTH'!S17</f>
        <v>14334</v>
      </c>
      <c r="N48" s="283">
        <f>(M47-M48)/M48</f>
        <v>0.15871354820706013</v>
      </c>
      <c r="O48" s="187">
        <f>'PARKS - NORTH'!U17</f>
        <v>4937</v>
      </c>
      <c r="P48" s="283">
        <f>(O47-O48)/O48</f>
        <v>0.70710958071703467</v>
      </c>
      <c r="Q48" s="187">
        <f>'PARKS - NORTH'!W17</f>
        <v>0</v>
      </c>
      <c r="R48" s="289" t="e">
        <f>(Q47-Q48)/Q48</f>
        <v>#DIV/0!</v>
      </c>
    </row>
    <row r="49" spans="1:26" s="12" customFormat="1" ht="23.1" customHeight="1" thickBot="1">
      <c r="A49" s="197" t="s">
        <v>138</v>
      </c>
      <c r="B49" s="187">
        <v>877</v>
      </c>
      <c r="C49" s="283">
        <v>-5.5872291904218926E-2</v>
      </c>
      <c r="D49" s="188">
        <v>0.48133918770581779</v>
      </c>
      <c r="E49" s="187">
        <v>1770</v>
      </c>
      <c r="F49" s="283">
        <v>-7.2881355932203393E-2</v>
      </c>
      <c r="G49" s="188">
        <v>0.26977594878829447</v>
      </c>
      <c r="H49" s="187">
        <v>5976</v>
      </c>
      <c r="I49" s="283">
        <v>-0.22690763052208834</v>
      </c>
      <c r="J49" s="188">
        <v>0.33273942093541203</v>
      </c>
      <c r="K49" s="187">
        <v>16761</v>
      </c>
      <c r="L49" s="283">
        <v>-0.24938846130899112</v>
      </c>
      <c r="M49" s="187">
        <v>20851</v>
      </c>
      <c r="N49" s="283">
        <v>-0.31255095678864325</v>
      </c>
      <c r="O49" s="187">
        <v>4937</v>
      </c>
      <c r="P49" s="283">
        <v>0.70710958071703467</v>
      </c>
      <c r="Q49" s="187">
        <v>0</v>
      </c>
      <c r="R49" s="289" t="e">
        <v>#DIV/0!</v>
      </c>
    </row>
    <row r="50" spans="1:26" s="178" customFormat="1" ht="23.1" customHeight="1">
      <c r="A50" s="196" t="s">
        <v>30</v>
      </c>
      <c r="B50" s="185">
        <f>'PARKS - NORTH'!B18</f>
        <v>1870</v>
      </c>
      <c r="C50" s="282"/>
      <c r="D50" s="186">
        <f>'PARKS - NORTH'!D18</f>
        <v>0.28599999999999998</v>
      </c>
      <c r="E50" s="185">
        <f>'PARKS - NORTH'!F18</f>
        <v>3704</v>
      </c>
      <c r="F50" s="282"/>
      <c r="G50" s="186">
        <f>'PARKS - NORTH'!H18</f>
        <v>0.23200000000000001</v>
      </c>
      <c r="H50" s="185">
        <f>'PARKS - NORTH'!J18</f>
        <v>2819</v>
      </c>
      <c r="I50" s="282"/>
      <c r="J50" s="186">
        <f>'PARKS - NORTH'!L18</f>
        <v>0.13750000000000001</v>
      </c>
      <c r="K50" s="185">
        <f>'PARKS - NORTH'!N18</f>
        <v>7809</v>
      </c>
      <c r="L50" s="282"/>
      <c r="M50" s="185">
        <f>'PARKS - NORTH'!R18</f>
        <v>3872</v>
      </c>
      <c r="N50" s="282"/>
      <c r="O50" s="185">
        <f>'PARKS - NORTH'!T18</f>
        <v>129</v>
      </c>
      <c r="P50" s="282"/>
      <c r="Q50" s="185">
        <f>'PARKS - NORTH'!V18</f>
        <v>0</v>
      </c>
      <c r="R50" s="287"/>
      <c r="S50" s="215"/>
      <c r="T50" s="215"/>
      <c r="U50" s="215"/>
      <c r="V50" s="215"/>
      <c r="W50" s="215"/>
      <c r="X50" s="215"/>
      <c r="Y50" s="215"/>
      <c r="Z50" s="215"/>
    </row>
    <row r="51" spans="1:26" s="12" customFormat="1" ht="23.1" customHeight="1">
      <c r="A51" s="197" t="s">
        <v>137</v>
      </c>
      <c r="B51" s="187">
        <f>'PARKS - NORTH'!C18</f>
        <v>1909</v>
      </c>
      <c r="C51" s="283">
        <f>(B50-B51)/B51</f>
        <v>-2.0429544264012573E-2</v>
      </c>
      <c r="D51" s="188">
        <f>'PARKS - NORTH'!E18</f>
        <v>0.29299999999999998</v>
      </c>
      <c r="E51" s="187">
        <f>'PARKS - NORTH'!G18</f>
        <v>3821</v>
      </c>
      <c r="F51" s="283">
        <f>(E50-E51)/E51</f>
        <v>-3.0620256477361947E-2</v>
      </c>
      <c r="G51" s="188">
        <f>'PARKS - NORTH'!I18</f>
        <v>0.23799999999999999</v>
      </c>
      <c r="H51" s="187">
        <f>'PARKS - NORTH'!K18</f>
        <v>2405</v>
      </c>
      <c r="I51" s="283">
        <f>(H50-H51)/H51</f>
        <v>0.17214137214137215</v>
      </c>
      <c r="J51" s="188">
        <f>'PARKS - NORTH'!M18</f>
        <v>0.11799999999999999</v>
      </c>
      <c r="K51" s="187">
        <f>'PARKS - NORTH'!O18</f>
        <v>7788</v>
      </c>
      <c r="L51" s="283">
        <f>(K50-K51)/K51</f>
        <v>2.6964560862865949E-3</v>
      </c>
      <c r="M51" s="187">
        <f>'PARKS - NORTH'!S18</f>
        <v>3569</v>
      </c>
      <c r="N51" s="283">
        <f>(M50-M51)/M51</f>
        <v>8.4897730456710563E-2</v>
      </c>
      <c r="O51" s="187">
        <f>'PARKS - NORTH'!U18</f>
        <v>19</v>
      </c>
      <c r="P51" s="283">
        <f>(O50-O51)/O51</f>
        <v>5.7894736842105265</v>
      </c>
      <c r="Q51" s="187">
        <f>'PARKS - NORTH'!W18</f>
        <v>50</v>
      </c>
      <c r="R51" s="288">
        <f>(Q50-Q51)/Q51</f>
        <v>-1</v>
      </c>
    </row>
    <row r="52" spans="1:26" s="12" customFormat="1" ht="23.1" customHeight="1" thickBot="1">
      <c r="A52" s="197" t="s">
        <v>138</v>
      </c>
      <c r="B52" s="187">
        <v>2161</v>
      </c>
      <c r="C52" s="283">
        <v>-4.766311892642295E-2</v>
      </c>
      <c r="D52" s="188">
        <v>0.33276870957807214</v>
      </c>
      <c r="E52" s="187">
        <v>4500</v>
      </c>
      <c r="F52" s="283">
        <v>-0.15088888888888888</v>
      </c>
      <c r="G52" s="188">
        <v>0.28294768611670018</v>
      </c>
      <c r="H52" s="187">
        <v>4443</v>
      </c>
      <c r="I52" s="283">
        <v>-0.49651136619401304</v>
      </c>
      <c r="J52" s="188">
        <v>0.21736790606653619</v>
      </c>
      <c r="K52" s="187">
        <v>14122</v>
      </c>
      <c r="L52" s="283">
        <v>-0.44852003965443987</v>
      </c>
      <c r="M52" s="187">
        <v>5394</v>
      </c>
      <c r="N52" s="283">
        <v>-0.33833889506859471</v>
      </c>
      <c r="O52" s="187">
        <v>19</v>
      </c>
      <c r="P52" s="283">
        <v>5.7894736842105265</v>
      </c>
      <c r="Q52" s="187">
        <v>45</v>
      </c>
      <c r="R52" s="288">
        <v>0.1111111111111111</v>
      </c>
    </row>
    <row r="53" spans="1:26" s="179" customFormat="1" ht="23.1" customHeight="1">
      <c r="A53" s="198" t="s">
        <v>69</v>
      </c>
      <c r="B53" s="185">
        <f>'PARKS - SOUTH'!B12</f>
        <v>2171</v>
      </c>
      <c r="C53" s="282"/>
      <c r="D53" s="186">
        <f>'PARKS - SOUTH'!D12</f>
        <v>0.30599999999999999</v>
      </c>
      <c r="E53" s="185">
        <f>'PARKS - SOUTH'!F12</f>
        <v>7674</v>
      </c>
      <c r="F53" s="282"/>
      <c r="G53" s="186">
        <f>'PARKS - SOUTH'!H12</f>
        <v>0.27900000000000003</v>
      </c>
      <c r="H53" s="189">
        <f>'PARKS - SOUTH'!J12</f>
        <v>0</v>
      </c>
      <c r="I53" s="282"/>
      <c r="J53" s="191">
        <f>'PARKS - SOUTH'!L12</f>
        <v>0</v>
      </c>
      <c r="K53" s="189">
        <f>'PARKS - SOUTH'!N12</f>
        <v>0</v>
      </c>
      <c r="L53" s="282"/>
      <c r="M53" s="185">
        <f>'PARKS - SOUTH'!R12</f>
        <v>2987212</v>
      </c>
      <c r="N53" s="282"/>
      <c r="O53" s="185">
        <f>'PARKS - SOUTH'!T12</f>
        <v>30249</v>
      </c>
      <c r="P53" s="282"/>
      <c r="Q53" s="185">
        <f>'PARKS - SOUTH'!V12</f>
        <v>1469</v>
      </c>
      <c r="R53" s="287"/>
    </row>
    <row r="54" spans="1:26" s="12" customFormat="1" ht="23.1" customHeight="1">
      <c r="A54" s="197" t="s">
        <v>137</v>
      </c>
      <c r="B54" s="187">
        <f>'PARKS - SOUTH'!C12</f>
        <v>2493</v>
      </c>
      <c r="C54" s="283">
        <f>(B53-B54)/B54</f>
        <v>-0.1291616526273566</v>
      </c>
      <c r="D54" s="188">
        <f>'PARKS - SOUTH'!E12</f>
        <v>0.314</v>
      </c>
      <c r="E54" s="187">
        <f>'PARKS - SOUTH'!G12</f>
        <v>9249</v>
      </c>
      <c r="F54" s="283">
        <f>(E53-E54)/E54</f>
        <v>-0.17028867985728185</v>
      </c>
      <c r="G54" s="188">
        <f>'PARKS - SOUTH'!I12</f>
        <v>0.29099999999999998</v>
      </c>
      <c r="H54" s="187">
        <f>'PARKS - SOUTH'!K12</f>
        <v>0</v>
      </c>
      <c r="I54" s="286" t="e">
        <f>(H53-H54)/H54</f>
        <v>#DIV/0!</v>
      </c>
      <c r="J54" s="188">
        <f>'PARKS - SOUTH'!M12</f>
        <v>0</v>
      </c>
      <c r="K54" s="187">
        <f>'PARKS - SOUTH'!O12</f>
        <v>0</v>
      </c>
      <c r="L54" s="286" t="e">
        <f>(K53-K54)/K54</f>
        <v>#DIV/0!</v>
      </c>
      <c r="M54" s="187">
        <f>'PARKS - SOUTH'!S12</f>
        <v>2240788</v>
      </c>
      <c r="N54" s="283">
        <f>(M53-M54)/M54</f>
        <v>0.33310781742851175</v>
      </c>
      <c r="O54" s="187">
        <f>'PARKS - SOUTH'!U12</f>
        <v>22609</v>
      </c>
      <c r="P54" s="283">
        <f>(O53-O54)/O54</f>
        <v>0.33791852801981515</v>
      </c>
      <c r="Q54" s="187">
        <f>'PARKS - SOUTH'!W12</f>
        <v>1124</v>
      </c>
      <c r="R54" s="288">
        <f>(Q53-Q54)/Q54</f>
        <v>0.30693950177935941</v>
      </c>
    </row>
    <row r="55" spans="1:26" s="12" customFormat="1" ht="23.1" customHeight="1" thickBot="1">
      <c r="A55" s="197" t="s">
        <v>138</v>
      </c>
      <c r="B55" s="187">
        <v>2281</v>
      </c>
      <c r="C55" s="283">
        <v>9.294169224024551E-2</v>
      </c>
      <c r="D55" s="188">
        <v>0.28476903870162296</v>
      </c>
      <c r="E55" s="187">
        <v>8324</v>
      </c>
      <c r="F55" s="283">
        <v>0.11112445939452187</v>
      </c>
      <c r="G55" s="188">
        <v>0.26048316435098262</v>
      </c>
      <c r="H55" s="187">
        <v>0</v>
      </c>
      <c r="I55" s="286" t="e">
        <v>#DIV/0!</v>
      </c>
      <c r="J55" s="188">
        <v>0</v>
      </c>
      <c r="K55" s="187">
        <v>0</v>
      </c>
      <c r="L55" s="286" t="e">
        <v>#DIV/0!</v>
      </c>
      <c r="M55" s="187">
        <v>1136352</v>
      </c>
      <c r="N55" s="283">
        <v>0.97191363239559569</v>
      </c>
      <c r="O55" s="187">
        <v>22609</v>
      </c>
      <c r="P55" s="283">
        <v>0.33791852801981515</v>
      </c>
      <c r="Q55" s="187">
        <v>1736</v>
      </c>
      <c r="R55" s="288">
        <v>-0.35253456221198154</v>
      </c>
    </row>
    <row r="56" spans="1:26" s="178" customFormat="1" ht="23.1" customHeight="1">
      <c r="A56" s="196" t="s">
        <v>72</v>
      </c>
      <c r="B56" s="185">
        <f>'PARKS - SOUTH'!B15</f>
        <v>2192</v>
      </c>
      <c r="C56" s="282"/>
      <c r="D56" s="186">
        <f>'PARKS - SOUTH'!D15</f>
        <v>0.36</v>
      </c>
      <c r="E56" s="185">
        <f>'PARKS - SOUTH'!F15</f>
        <v>5718</v>
      </c>
      <c r="F56" s="282"/>
      <c r="G56" s="186">
        <f>'PARKS - SOUTH'!H15</f>
        <v>0.223</v>
      </c>
      <c r="H56" s="185">
        <f>'PARKS - SOUTH'!J15</f>
        <v>1406</v>
      </c>
      <c r="I56" s="282"/>
      <c r="J56" s="186">
        <f>'PARKS - SOUTH'!L15</f>
        <v>0.2253</v>
      </c>
      <c r="K56" s="185">
        <f>'PARKS - SOUTH'!N15</f>
        <v>2990</v>
      </c>
      <c r="L56" s="282"/>
      <c r="M56" s="185">
        <f>'PARKS - SOUTH'!R15</f>
        <v>4756</v>
      </c>
      <c r="N56" s="282"/>
      <c r="O56" s="185">
        <f>'PARKS - SOUTH'!T15</f>
        <v>641</v>
      </c>
      <c r="P56" s="282"/>
      <c r="Q56" s="185">
        <f>'PARKS - SOUTH'!V15</f>
        <v>0</v>
      </c>
      <c r="R56" s="287"/>
      <c r="S56" s="215"/>
      <c r="T56" s="215"/>
      <c r="U56" s="215"/>
      <c r="V56" s="215"/>
      <c r="W56" s="215"/>
      <c r="X56" s="215"/>
      <c r="Y56" s="215"/>
      <c r="Z56" s="215"/>
    </row>
    <row r="57" spans="1:26" s="12" customFormat="1" ht="23.1" customHeight="1">
      <c r="A57" s="197" t="s">
        <v>137</v>
      </c>
      <c r="B57" s="187">
        <f>'PARKS - SOUTH'!C15</f>
        <v>2279</v>
      </c>
      <c r="C57" s="283">
        <f>(B56-B57)/B57</f>
        <v>-3.8174637999122421E-2</v>
      </c>
      <c r="D57" s="188">
        <f>'PARKS - SOUTH'!E15</f>
        <v>0.41199999999999998</v>
      </c>
      <c r="E57" s="187">
        <f>'PARKS - SOUTH'!G15</f>
        <v>6317</v>
      </c>
      <c r="F57" s="283">
        <f>(E56-E57)/E57</f>
        <v>-9.4823492164001905E-2</v>
      </c>
      <c r="G57" s="188">
        <f>'PARKS - SOUTH'!I15</f>
        <v>0.219</v>
      </c>
      <c r="H57" s="187">
        <f>'PARKS - SOUTH'!K15</f>
        <v>1191</v>
      </c>
      <c r="I57" s="283">
        <f>(H56-H57)/H57</f>
        <v>0.18052057094878254</v>
      </c>
      <c r="J57" s="188">
        <f>'PARKS - SOUTH'!M15</f>
        <v>0.24460000000000001</v>
      </c>
      <c r="K57" s="187">
        <f>'PARKS - SOUTH'!O15</f>
        <v>3167</v>
      </c>
      <c r="L57" s="283">
        <f>(K56-K57)/K57</f>
        <v>-5.5888853804862644E-2</v>
      </c>
      <c r="M57" s="187">
        <f>'PARKS - SOUTH'!S15</f>
        <v>4279</v>
      </c>
      <c r="N57" s="283">
        <f>(M56-M57)/M57</f>
        <v>0.1114746436083197</v>
      </c>
      <c r="O57" s="187">
        <f>'PARKS - SOUTH'!U15</f>
        <v>880</v>
      </c>
      <c r="P57" s="283">
        <f>(O56-O57)/O57</f>
        <v>-0.27159090909090911</v>
      </c>
      <c r="Q57" s="187">
        <f>'PARKS - SOUTH'!W15</f>
        <v>0</v>
      </c>
      <c r="R57" s="289" t="e">
        <f>(Q56-Q57)/Q57</f>
        <v>#DIV/0!</v>
      </c>
    </row>
    <row r="58" spans="1:26" s="12" customFormat="1" ht="23.1" customHeight="1" thickBot="1">
      <c r="A58" s="197" t="s">
        <v>138</v>
      </c>
      <c r="B58" s="187">
        <v>2594</v>
      </c>
      <c r="C58" s="283">
        <v>-7.3245952197378561E-2</v>
      </c>
      <c r="D58" s="188">
        <v>0.52680747359870028</v>
      </c>
      <c r="E58" s="187">
        <v>7054</v>
      </c>
      <c r="F58" s="283">
        <v>-0.10447972781400623</v>
      </c>
      <c r="G58" s="188">
        <v>0.31683435141933164</v>
      </c>
      <c r="H58" s="187">
        <v>1647</v>
      </c>
      <c r="I58" s="283">
        <v>-0.27686703096539161</v>
      </c>
      <c r="J58" s="188">
        <v>0.32523696682464454</v>
      </c>
      <c r="K58" s="187">
        <v>4216</v>
      </c>
      <c r="L58" s="283">
        <v>-0.24881404174573055</v>
      </c>
      <c r="M58" s="187">
        <v>6139</v>
      </c>
      <c r="N58" s="283">
        <v>-0.30298094152142041</v>
      </c>
      <c r="O58" s="187">
        <v>880</v>
      </c>
      <c r="P58" s="283">
        <v>-0.27159090909090911</v>
      </c>
      <c r="Q58" s="187">
        <v>0</v>
      </c>
      <c r="R58" s="289" t="e">
        <v>#DIV/0!</v>
      </c>
    </row>
    <row r="59" spans="1:26" s="178" customFormat="1" ht="23.1" customHeight="1">
      <c r="A59" s="196" t="s">
        <v>76</v>
      </c>
      <c r="B59" s="185">
        <f>'PARKS - SOUTH'!B18</f>
        <v>1092</v>
      </c>
      <c r="C59" s="282"/>
      <c r="D59" s="186">
        <f>'PARKS - SOUTH'!D18</f>
        <v>0.59899999999999998</v>
      </c>
      <c r="E59" s="185">
        <f>'PARKS - SOUTH'!F18</f>
        <v>3404</v>
      </c>
      <c r="F59" s="282"/>
      <c r="G59" s="186">
        <f>'PARKS - SOUTH'!H18</f>
        <v>0.38900000000000001</v>
      </c>
      <c r="H59" s="189">
        <f>'PARKS - SOUTH'!J18</f>
        <v>0</v>
      </c>
      <c r="I59" s="282"/>
      <c r="J59" s="191">
        <f>'PARKS - SOUTH'!L18</f>
        <v>0</v>
      </c>
      <c r="K59" s="189">
        <f>'PARKS - SOUTH'!N18</f>
        <v>0</v>
      </c>
      <c r="L59" s="282"/>
      <c r="M59" s="185">
        <f>'PARKS - SOUTH'!R18</f>
        <v>190589</v>
      </c>
      <c r="N59" s="282"/>
      <c r="O59" s="185">
        <f>'PARKS - SOUTH'!T18</f>
        <v>23497</v>
      </c>
      <c r="P59" s="282"/>
      <c r="Q59" s="185">
        <f>'PARKS - SOUTH'!V18</f>
        <v>1400</v>
      </c>
      <c r="R59" s="287"/>
      <c r="S59" s="215"/>
      <c r="T59" s="215"/>
      <c r="U59" s="215"/>
      <c r="V59" s="215"/>
      <c r="W59" s="215"/>
      <c r="X59" s="215"/>
      <c r="Y59" s="215"/>
      <c r="Z59" s="215"/>
    </row>
    <row r="60" spans="1:26" s="12" customFormat="1" ht="23.1" customHeight="1">
      <c r="A60" s="197" t="s">
        <v>137</v>
      </c>
      <c r="B60" s="187">
        <f>'PARKS - SOUTH'!C18</f>
        <v>1121</v>
      </c>
      <c r="C60" s="283">
        <f>(B59-B60)/B60</f>
        <v>-2.5869759143621766E-2</v>
      </c>
      <c r="D60" s="188">
        <f>'PARKS - SOUTH'!E18</f>
        <v>0.64400000000000002</v>
      </c>
      <c r="E60" s="187">
        <f>'PARKS - SOUTH'!G18</f>
        <v>3579</v>
      </c>
      <c r="F60" s="283">
        <f>(E59-E60)/E60</f>
        <v>-4.8896339759709417E-2</v>
      </c>
      <c r="G60" s="188">
        <f>'PARKS - SOUTH'!I18</f>
        <v>0.43</v>
      </c>
      <c r="H60" s="187">
        <f>'PARKS - SOUTH'!K18</f>
        <v>0</v>
      </c>
      <c r="I60" s="286" t="e">
        <f>(H59-H60)/H60</f>
        <v>#DIV/0!</v>
      </c>
      <c r="J60" s="188">
        <f>'PARKS - SOUTH'!M18</f>
        <v>0</v>
      </c>
      <c r="K60" s="187">
        <f>'PARKS - SOUTH'!O18</f>
        <v>0</v>
      </c>
      <c r="L60" s="286" t="e">
        <f>(K59-K60)/K60</f>
        <v>#DIV/0!</v>
      </c>
      <c r="M60" s="187">
        <f>'PARKS - SOUTH'!S18</f>
        <v>156439</v>
      </c>
      <c r="N60" s="283">
        <f>(M59-M60)/M60</f>
        <v>0.2182959492198237</v>
      </c>
      <c r="O60" s="187">
        <f>'PARKS - SOUTH'!U18</f>
        <v>26755</v>
      </c>
      <c r="P60" s="283">
        <f>(O59-O60)/O60</f>
        <v>-0.12177163147075314</v>
      </c>
      <c r="Q60" s="187">
        <f>'PARKS - SOUTH'!W18</f>
        <v>1441</v>
      </c>
      <c r="R60" s="288">
        <f>(Q59-Q60)/Q60</f>
        <v>-2.8452463566967384E-2</v>
      </c>
    </row>
    <row r="61" spans="1:26" s="12" customFormat="1" ht="23.1" customHeight="1" thickBot="1">
      <c r="A61" s="197" t="s">
        <v>138</v>
      </c>
      <c r="B61" s="187">
        <v>1111</v>
      </c>
      <c r="C61" s="283">
        <v>9.0009000900090012E-3</v>
      </c>
      <c r="D61" s="188">
        <v>0.64781341107871715</v>
      </c>
      <c r="E61" s="187">
        <v>3703</v>
      </c>
      <c r="F61" s="283">
        <v>-3.3486362408857683E-2</v>
      </c>
      <c r="G61" s="188">
        <v>0.45491400491400491</v>
      </c>
      <c r="H61" s="187">
        <v>0</v>
      </c>
      <c r="I61" s="286" t="e">
        <v>#DIV/0!</v>
      </c>
      <c r="J61" s="188">
        <v>0</v>
      </c>
      <c r="K61" s="187">
        <v>0</v>
      </c>
      <c r="L61" s="286" t="e">
        <v>#DIV/0!</v>
      </c>
      <c r="M61" s="187">
        <v>205395</v>
      </c>
      <c r="N61" s="283">
        <v>-0.23835049538693737</v>
      </c>
      <c r="O61" s="187">
        <v>26755</v>
      </c>
      <c r="P61" s="283">
        <v>-0.12177163147075314</v>
      </c>
      <c r="Q61" s="187">
        <v>1540</v>
      </c>
      <c r="R61" s="288">
        <v>-6.4285714285714279E-2</v>
      </c>
    </row>
    <row r="62" spans="1:26" s="3" customFormat="1" ht="23.25">
      <c r="A62" s="199" t="s">
        <v>141</v>
      </c>
      <c r="B62" s="192">
        <f>B5+B8+B11+B14+B20+B26+B29+B32+B35+B38+B44+B47+B50+B53+B56+B23+B41+B59+B17</f>
        <v>513024</v>
      </c>
      <c r="C62" s="282"/>
      <c r="D62" s="193">
        <v>0.64900000000000002</v>
      </c>
      <c r="E62" s="192">
        <f>E5+E8+E11+E14+E20+E26+E29+E32+E35+E38+E44+E47+E50+E53+E56+E23+E41+E59+E17</f>
        <v>1189818</v>
      </c>
      <c r="F62" s="282"/>
      <c r="G62" s="193">
        <v>0.498</v>
      </c>
      <c r="H62" s="192">
        <f>H5+H8+H11+H14+H20+H26+H29+H32+H35+H38+H44+H47+H50+H53+H56+H23+H41+H59+H17</f>
        <v>273025</v>
      </c>
      <c r="I62" s="282"/>
      <c r="J62" s="193">
        <v>0.5131</v>
      </c>
      <c r="K62" s="192">
        <f>K5+K8+K11+K14+K20+K26+K29+K32+K35+K38+K44+K47+K50+K53+K56+K23+K41+K59+K17</f>
        <v>724474</v>
      </c>
      <c r="L62" s="282"/>
      <c r="M62" s="192">
        <f>M5+M8+M11+M14+M20+M26+M29+M32+M35+M38+M44+M47+M50+M53+M56+M23+M41+M59+M17</f>
        <v>6070046</v>
      </c>
      <c r="N62" s="282"/>
      <c r="O62" s="192">
        <f>O5+O8+O11+O14+O20+O26+O29+O32+O35+O38+O44+O47+O50+O53+O56+O23+O41+O59+O17</f>
        <v>537160</v>
      </c>
      <c r="P62" s="282"/>
      <c r="Q62" s="192">
        <f>Q5+Q8+Q11+Q14+Q20+Q26+Q29+Q32+Q35+Q38+Q44+Q47+Q50+Q53+Q56+Q23+Q41+Q59+Q17</f>
        <v>267449</v>
      </c>
      <c r="R62" s="287"/>
    </row>
    <row r="63" spans="1:26" s="11" customFormat="1" ht="30" customHeight="1">
      <c r="A63" s="200" t="s">
        <v>142</v>
      </c>
      <c r="B63" s="194">
        <f>B6+B9+B12+B15+B21+B27+B30+B33+B36+B39+B45+B48+B51+B54+B57+B24+B42+B60+B18</f>
        <v>503891</v>
      </c>
      <c r="C63" s="283">
        <f>(B62-B63)/B63</f>
        <v>1.8124951626443019E-2</v>
      </c>
      <c r="D63" s="195">
        <v>0.63</v>
      </c>
      <c r="E63" s="194">
        <f>E6+E9+E12+E15+E21+E27+E30+E33+E36+E39+E45+E48+E51+E54+E57+E24+E42+E60+E18</f>
        <v>1175372</v>
      </c>
      <c r="F63" s="283">
        <f>(E62-E63)/E63</f>
        <v>1.2290576940747269E-2</v>
      </c>
      <c r="G63" s="195">
        <v>0.48799999999999999</v>
      </c>
      <c r="H63" s="194">
        <f>H6+H9+H12+H15+H21+H27+H30+H33+H36+H39+H45+H48+H51+H54+H57+H24+H42+H60+H18</f>
        <v>264482</v>
      </c>
      <c r="I63" s="283">
        <f>(H62-H63)/H63</f>
        <v>3.2300874917763782E-2</v>
      </c>
      <c r="J63" s="195">
        <v>0.49299999999999999</v>
      </c>
      <c r="K63" s="194">
        <f>K6+K9+K12+K15+K21+K27+K30+K33+K36+K39+K45+K48+K51+K54+K57+K24+K42+K60+K18</f>
        <v>699096</v>
      </c>
      <c r="L63" s="283">
        <f>(K62-K63)/K63</f>
        <v>3.6301166077334156E-2</v>
      </c>
      <c r="M63" s="194">
        <f>M6+M9+M12+M15+M21+M27+M30+M33+M36+M39+M45+M48+M51+M54+M57+M24+M42+M60+M18</f>
        <v>4962074</v>
      </c>
      <c r="N63" s="283">
        <f>(M62-M63)/M63</f>
        <v>0.22328808478067841</v>
      </c>
      <c r="O63" s="194">
        <f>O6+O9+O12+O15+O21+O27+O30+O33+O36+O39+O45+O48+O51+O54+O57+O24+O42+O60+O18</f>
        <v>392348</v>
      </c>
      <c r="P63" s="283">
        <f>(O62-O63)/O63</f>
        <v>0.36909070519029025</v>
      </c>
      <c r="Q63" s="194">
        <f>Q6+Q9+Q12+Q15+Q21+Q27+Q30+Q33+Q36+Q39+Q45+Q48+Q51+Q54+Q57+Q24+Q42+Q60+Q18</f>
        <v>218618</v>
      </c>
      <c r="R63" s="288">
        <f>(Q62-Q63)/Q63</f>
        <v>0.22336221171175291</v>
      </c>
      <c r="S63" s="13"/>
      <c r="T63" s="13"/>
      <c r="U63" s="13"/>
      <c r="V63" s="13"/>
      <c r="W63" s="13"/>
      <c r="X63" s="13"/>
      <c r="Y63" s="13"/>
      <c r="Z63" s="13"/>
    </row>
    <row r="64" spans="1:26" s="11" customFormat="1" ht="30" customHeight="1" thickBot="1">
      <c r="A64" s="285" t="s">
        <v>143</v>
      </c>
      <c r="B64" s="290">
        <v>453138</v>
      </c>
      <c r="C64" s="284">
        <v>0.10975243744731186</v>
      </c>
      <c r="D64" s="291">
        <v>0.57599999999999996</v>
      </c>
      <c r="E64" s="290">
        <v>1080080</v>
      </c>
      <c r="F64" s="284">
        <v>8.7574994444855933E-2</v>
      </c>
      <c r="G64" s="291">
        <v>0.45600000000000002</v>
      </c>
      <c r="H64" s="290">
        <v>283774</v>
      </c>
      <c r="I64" s="284">
        <v>-6.6820779916412359E-2</v>
      </c>
      <c r="J64" s="291">
        <v>0.52900000000000003</v>
      </c>
      <c r="K64" s="290">
        <v>755687</v>
      </c>
      <c r="L64" s="284">
        <v>-7.4886824836208649E-2</v>
      </c>
      <c r="M64" s="290">
        <v>3482514</v>
      </c>
      <c r="N64" s="284">
        <v>0.42485399915118793</v>
      </c>
      <c r="O64" s="290">
        <v>392348</v>
      </c>
      <c r="P64" s="284">
        <v>0.36909070519029025</v>
      </c>
      <c r="Q64" s="290">
        <v>130852</v>
      </c>
      <c r="R64" s="292">
        <v>0.67072723382141652</v>
      </c>
      <c r="S64" s="13"/>
      <c r="T64" s="13"/>
      <c r="U64" s="13"/>
      <c r="V64" s="13"/>
      <c r="W64" s="13"/>
      <c r="X64" s="13"/>
      <c r="Y64" s="13"/>
      <c r="Z64" s="13"/>
    </row>
    <row r="65" spans="8:17">
      <c r="K65" s="95"/>
    </row>
    <row r="66" spans="8:17">
      <c r="H66" s="205"/>
      <c r="K66" s="205"/>
      <c r="M66" s="205"/>
    </row>
    <row r="67" spans="8:17">
      <c r="H67" s="205"/>
      <c r="K67" s="205"/>
      <c r="M67" s="205"/>
      <c r="Q67" s="205"/>
    </row>
    <row r="68" spans="8:17">
      <c r="H68" s="205"/>
      <c r="K68" s="205"/>
      <c r="M68" s="205"/>
      <c r="Q68" s="205"/>
    </row>
    <row r="69" spans="8:17">
      <c r="Q69" s="205"/>
    </row>
  </sheetData>
  <mergeCells count="9">
    <mergeCell ref="H3:L3"/>
    <mergeCell ref="A1:R1"/>
    <mergeCell ref="B3:G3"/>
    <mergeCell ref="M3:M4"/>
    <mergeCell ref="O3:O4"/>
    <mergeCell ref="Q3:Q4"/>
    <mergeCell ref="R3:R4"/>
    <mergeCell ref="P3:P4"/>
    <mergeCell ref="N3:N4"/>
  </mergeCells>
  <phoneticPr fontId="0" type="noConversion"/>
  <printOptions horizontalCentered="1"/>
  <pageMargins left="0.35433070866141736" right="0.35433070866141736" top="0.39370078740157483" bottom="0.39370078740157483" header="0.51181102362204722" footer="0.51181102362204722"/>
  <pageSetup paperSize="9" scale="45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8349C97D502D49846AEFA4443188C6" ma:contentTypeVersion="9" ma:contentTypeDescription="Create a new document." ma:contentTypeScope="" ma:versionID="19bac4756003ce39ab96c44c4e9395f8">
  <xsd:schema xmlns:xsd="http://www.w3.org/2001/XMLSchema" xmlns:xs="http://www.w3.org/2001/XMLSchema" xmlns:p="http://schemas.microsoft.com/office/2006/metadata/properties" xmlns:ns2="b81fe311-eb62-49d7-a3b8-68fcd0816026" xmlns:ns3="86725f3e-dd33-4647-83c7-b7c4df818a3f" targetNamespace="http://schemas.microsoft.com/office/2006/metadata/properties" ma:root="true" ma:fieldsID="21503fe30d51f617c452d4735d36a908" ns2:_="" ns3:_="">
    <xsd:import namespace="b81fe311-eb62-49d7-a3b8-68fcd0816026"/>
    <xsd:import namespace="86725f3e-dd33-4647-83c7-b7c4df818a3f"/>
    <xsd:element name="properties">
      <xsd:complexType>
        <xsd:sequence>
          <xsd:element name="documentManagement">
            <xsd:complexType>
              <xsd:all>
                <xsd:element ref="ns2:a47f8bd283c84267a9ec7d3d87e03ffc" minOccurs="0"/>
                <xsd:element ref="ns2:TaxCatchAll" minOccurs="0"/>
                <xsd:element ref="ns3:_dlc_DocId" minOccurs="0"/>
                <xsd:element ref="ns3:_dlc_DocIdUrl" minOccurs="0"/>
                <xsd:element ref="ns3:_dlc_DocIdPersistId" minOccurs="0"/>
                <xsd:element ref="ns3:EnterpriseMetaDataSingle" minOccurs="0"/>
                <xsd:element ref="ns3:TwentyThirteen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1fe311-eb62-49d7-a3b8-68fcd0816026" elementFormDefault="qualified">
    <xsd:import namespace="http://schemas.microsoft.com/office/2006/documentManagement/types"/>
    <xsd:import namespace="http://schemas.microsoft.com/office/infopath/2007/PartnerControls"/>
    <xsd:element name="a47f8bd283c84267a9ec7d3d87e03ffc" ma:index="8" nillable="true" ma:displayName="Enterprise Meta Data_0" ma:hidden="true" ma:internalName="a47f8bd283c84267a9ec7d3d87e03ffc">
      <xsd:simpleType>
        <xsd:restriction base="dms:Note"/>
      </xsd:simpleType>
    </xsd:element>
    <xsd:element name="TaxCatchAll" ma:index="9" nillable="true" ma:displayName="Taxonomy Catch All Column" ma:hidden="true" ma:list="{bb6ed98c-6b08-4be4-8585-9230b37db852}" ma:internalName="TaxCatchAll" ma:showField="CatchAllData" ma:web="b81fe311-eb62-49d7-a3b8-68fcd08160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725f3e-dd33-4647-83c7-b7c4df818a3f" elementFormDefault="qualified">
    <xsd:import namespace="http://schemas.microsoft.com/office/2006/documentManagement/types"/>
    <xsd:import namespace="http://schemas.microsoft.com/office/infopath/2007/PartnerControls"/>
    <xsd:element name="_dlc_DocId" ma:index="10" nillable="true" ma:displayName="Document ID Value" ma:description="The value of the document ID assigned to this item." ma:internalName="_dlc_DocId" ma:readOnly="false">
      <xsd:simpleType>
        <xsd:restriction base="dms:Text"/>
      </xsd:simpleType>
    </xsd:element>
    <xsd:element name="_dlc_DocIdUrl" ma:index="11" nillable="true" ma:displayName="Document ID" ma:description="Permanent link to this document." ma:format="Hyperlink" ma:hidden="true" ma:internalName="_dlc_DocIdUrl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2" nillable="true" ma:displayName="Persist ID" ma:description="Keep ID on add." ma:hidden="true" ma:internalName="_dlc_DocIdPersistId" ma:readOnly="false">
      <xsd:simpleType>
        <xsd:restriction base="dms:Boolean"/>
      </xsd:simpleType>
    </xsd:element>
    <xsd:element name="EnterpriseMetaDataSingle" ma:index="13" nillable="true" ma:displayName="Enterprise Meta Data Single" ma:internalName="EnterpriseMetaDataSingle">
      <xsd:simpleType>
        <xsd:restriction base="dms:Text">
          <xsd:maxLength value="255"/>
        </xsd:restriction>
      </xsd:simpleType>
    </xsd:element>
    <xsd:element name="TwentyThirteenID" ma:index="14" nillable="true" ma:displayName="2013ID" ma:internalName="TwentyThirteenID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0D91E3DA-39C5-4D77-866D-62348486FF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1fe311-eb62-49d7-a3b8-68fcd0816026"/>
    <ds:schemaRef ds:uri="86725f3e-dd33-4647-83c7-b7c4df818a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DE75530-DF75-401F-8C21-233A09BE45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B1CC3F1-7DB4-43F1-9A32-959430B39B9C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PARKS - NORTH</vt:lpstr>
      <vt:lpstr>PARKS - SOUTH</vt:lpstr>
      <vt:lpstr>KNP</vt:lpstr>
      <vt:lpstr>SANP</vt:lpstr>
      <vt:lpstr>'PARKS - NORTH'!Print_Area</vt:lpstr>
      <vt:lpstr>'PARKS - SOUTH'!Print_Area</vt:lpstr>
      <vt:lpstr>SANP!Print_Area</vt:lpstr>
    </vt:vector>
  </TitlesOfParts>
  <Manager/>
  <Company>sanp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sanp</dc:creator>
  <cp:keywords/>
  <dc:description/>
  <cp:lastModifiedBy>Lize Ferreira</cp:lastModifiedBy>
  <cp:revision/>
  <dcterms:created xsi:type="dcterms:W3CDTF">2003-06-22T10:35:16Z</dcterms:created>
  <dcterms:modified xsi:type="dcterms:W3CDTF">2024-10-31T11:11:06Z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">
    <vt:lpwstr>2D7UZ45EEVAD-203-1080</vt:lpwstr>
  </property>
  <property fmtid="{D5CDD505-2E9C-101B-9397-08002B2CF9AE}" pid="3" name="_dlc_DocIdItemGuid">
    <vt:lpwstr>1d49fd02-ef12-4cb0-8650-5e8fef3f34da</vt:lpwstr>
  </property>
  <property fmtid="{D5CDD505-2E9C-101B-9397-08002B2CF9AE}" pid="4" name="_dlc_DocIdUrl">
    <vt:lpwstr>https://sanparksorg.sharepoint.com/sites/EEP_Tourism/_layouts/15/DocIdRedir.aspx?ID=2D7UZ45EEVAD-203-1080, 2D7UZ45EEVAD-203-1080</vt:lpwstr>
  </property>
  <property fmtid="{D5CDD505-2E9C-101B-9397-08002B2CF9AE}" pid="5" name="TaxCatchAll">
    <vt:lpwstr/>
  </property>
  <property fmtid="{D5CDD505-2E9C-101B-9397-08002B2CF9AE}" pid="6" name="display_urn:schemas-microsoft-com:office:office#Editor">
    <vt:lpwstr>Michael Motsepe</vt:lpwstr>
  </property>
  <property fmtid="{D5CDD505-2E9C-101B-9397-08002B2CF9AE}" pid="7" name="Order">
    <vt:lpwstr>108000.000000000</vt:lpwstr>
  </property>
  <property fmtid="{D5CDD505-2E9C-101B-9397-08002B2CF9AE}" pid="8" name="EnterpriseMetaDataSingle">
    <vt:lpwstr/>
  </property>
  <property fmtid="{D5CDD505-2E9C-101B-9397-08002B2CF9AE}" pid="9" name="display_urn:schemas-microsoft-com:office:office#Author">
    <vt:lpwstr>Michael Motsepe</vt:lpwstr>
  </property>
  <property fmtid="{D5CDD505-2E9C-101B-9397-08002B2CF9AE}" pid="10" name="TwentyThirteenID">
    <vt:lpwstr>1080</vt:lpwstr>
  </property>
  <property fmtid="{D5CDD505-2E9C-101B-9397-08002B2CF9AE}" pid="11" name="a47f8bd283c84267a9ec7d3d87e03ffc">
    <vt:lpwstr/>
  </property>
  <property fmtid="{D5CDD505-2E9C-101B-9397-08002B2CF9AE}" pid="12" name="_dlc_DocIdPersistId">
    <vt:lpwstr/>
  </property>
  <property fmtid="{D5CDD505-2E9C-101B-9397-08002B2CF9AE}" pid="13" name="Enterprise Meta Data">
    <vt:lpwstr/>
  </property>
</Properties>
</file>