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docs\groups_tenders\2021\rfq-allview-fence\"/>
    </mc:Choice>
  </mc:AlternateContent>
  <bookViews>
    <workbookView xWindow="0" yWindow="0" windowWidth="28800" windowHeight="12435" firstSheet="2" activeTab="2"/>
  </bookViews>
  <sheets>
    <sheet name="80-20" sheetId="3" state="hidden" r:id="rId1"/>
    <sheet name="1. Summary of Quotes recieved " sheetId="4" state="hidden" r:id="rId2"/>
    <sheet name="RfQ for Fence - VWS" sheetId="1" r:id="rId3"/>
    <sheet name="Quote evaluation - VWS" sheetId="5" state="hidden" r:id="rId4"/>
  </sheets>
  <definedNames>
    <definedName name="aaa" localSheetId="1">#REF!</definedName>
    <definedName name="aaa" localSheetId="3">#REF!</definedName>
    <definedName name="aaa">#REF!</definedName>
    <definedName name="AASS" localSheetId="1">#REF!</definedName>
    <definedName name="AASS" localSheetId="3">#REF!</definedName>
    <definedName name="AASS">#REF!</definedName>
    <definedName name="bbb" localSheetId="1">#REF!</definedName>
    <definedName name="bbb" localSheetId="3">#REF!</definedName>
    <definedName name="bbb">#REF!</definedName>
    <definedName name="Items_01" localSheetId="1">#REF!</definedName>
    <definedName name="Items_01" localSheetId="3">#REF!</definedName>
    <definedName name="Items_01">#REF!</definedName>
    <definedName name="_xlnm.Print_Area" localSheetId="1">'1. Summary of Quotes recieved '!$A$1:$K$28</definedName>
    <definedName name="_xlnm.Print_Area" localSheetId="3">'Quote evaluation - VWS'!$A$1:$Q$62</definedName>
    <definedName name="_xlnm.Print_Area" localSheetId="2">'RfQ for Fence - VWS'!$A$1:$F$63</definedName>
    <definedName name="qqq" localSheetId="1">#REF!</definedName>
    <definedName name="qqq" localSheetId="3">#REF!</definedName>
    <definedName name="qqq">#REF!</definedName>
    <definedName name="qweeew" localSheetId="1">#REF!</definedName>
    <definedName name="qweeew" localSheetId="3">#REF!</definedName>
    <definedName name="qweeew">#REF!</definedName>
    <definedName name="qwert" localSheetId="1">#REF!</definedName>
    <definedName name="qwert" localSheetId="3">#REF!</definedName>
    <definedName name="qwert">#REF!</definedName>
    <definedName name="xxx" localSheetId="1">#REF!</definedName>
    <definedName name="xxx" localSheetId="3">#REF!</definedName>
    <definedName name="xxx">#REF!</definedName>
    <definedName name="XYZ" localSheetId="1">#REF!</definedName>
    <definedName name="XYZ" localSheetId="3">#REF!</definedName>
    <definedName name="XYZ">#REF!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54" i="5" l="1"/>
  <c r="O54" i="5"/>
  <c r="M54" i="5"/>
  <c r="K54" i="5"/>
  <c r="I54" i="5"/>
  <c r="Q52" i="5"/>
  <c r="O52" i="5"/>
  <c r="M52" i="5"/>
  <c r="K52" i="5"/>
  <c r="I52" i="5"/>
  <c r="J9" i="4" l="1"/>
  <c r="J10" i="4" s="1"/>
  <c r="J8" i="4"/>
  <c r="C44" i="3" s="1"/>
  <c r="C67" i="3" s="1"/>
  <c r="B6" i="4"/>
  <c r="B2" i="4"/>
  <c r="C56" i="3" l="1"/>
  <c r="J11" i="4"/>
  <c r="J12" i="4" s="1"/>
  <c r="I9" i="4" l="1"/>
  <c r="I10" i="4" s="1"/>
  <c r="G9" i="4"/>
  <c r="G10" i="4" s="1"/>
  <c r="F9" i="4"/>
  <c r="I8" i="4"/>
  <c r="C43" i="3" s="1"/>
  <c r="H8" i="4"/>
  <c r="G8" i="4"/>
  <c r="H9" i="4"/>
  <c r="H10" i="4" s="1"/>
  <c r="H11" i="4" s="1"/>
  <c r="E43" i="3" s="1"/>
  <c r="A2" i="5"/>
  <c r="A1" i="5"/>
  <c r="Q50" i="5"/>
  <c r="Q43" i="5"/>
  <c r="Q41" i="5"/>
  <c r="Q34" i="5"/>
  <c r="Q32" i="5"/>
  <c r="Q30" i="5"/>
  <c r="Q23" i="5"/>
  <c r="Q21" i="5"/>
  <c r="Q19" i="5"/>
  <c r="Q7" i="5"/>
  <c r="O50" i="5"/>
  <c r="O43" i="5"/>
  <c r="O41" i="5"/>
  <c r="O34" i="5"/>
  <c r="O32" i="5"/>
  <c r="O30" i="5"/>
  <c r="O23" i="5"/>
  <c r="O21" i="5"/>
  <c r="O19" i="5"/>
  <c r="O7" i="5"/>
  <c r="M50" i="5"/>
  <c r="M43" i="5"/>
  <c r="M41" i="5"/>
  <c r="M34" i="5"/>
  <c r="M32" i="5"/>
  <c r="M30" i="5"/>
  <c r="M23" i="5"/>
  <c r="M21" i="5"/>
  <c r="M19" i="5"/>
  <c r="M7" i="5"/>
  <c r="K50" i="5"/>
  <c r="K43" i="5"/>
  <c r="K41" i="5"/>
  <c r="K34" i="5"/>
  <c r="K32" i="5"/>
  <c r="K30" i="5"/>
  <c r="K23" i="5"/>
  <c r="K21" i="5"/>
  <c r="K19" i="5"/>
  <c r="K7" i="5"/>
  <c r="I50" i="5"/>
  <c r="I43" i="5"/>
  <c r="I41" i="5"/>
  <c r="I34" i="5"/>
  <c r="I32" i="5"/>
  <c r="I30" i="5"/>
  <c r="I23" i="5"/>
  <c r="I21" i="5"/>
  <c r="I19" i="5"/>
  <c r="I24" i="1"/>
  <c r="I22" i="1"/>
  <c r="I20" i="1"/>
  <c r="F43" i="3" l="1"/>
  <c r="G43" i="3"/>
  <c r="C55" i="3"/>
  <c r="C66" i="3"/>
  <c r="I11" i="4"/>
  <c r="I12" i="4" s="1"/>
  <c r="H12" i="4"/>
  <c r="E44" i="3" s="1"/>
  <c r="G11" i="4"/>
  <c r="G12" i="4" s="1"/>
  <c r="F8" i="4"/>
  <c r="I7" i="5"/>
  <c r="F44" i="3" l="1"/>
  <c r="G44" i="3" s="1"/>
  <c r="J24" i="1"/>
  <c r="F10" i="4" l="1"/>
  <c r="F11" i="4" s="1"/>
  <c r="C42" i="3"/>
  <c r="C65" i="3" s="1"/>
  <c r="C41" i="3"/>
  <c r="C64" i="3" s="1"/>
  <c r="C40" i="3"/>
  <c r="C52" i="3" s="1"/>
  <c r="B65" i="3"/>
  <c r="B64" i="3"/>
  <c r="B63" i="3"/>
  <c r="F56" i="3"/>
  <c r="I44" i="3" s="1"/>
  <c r="F55" i="3"/>
  <c r="I43" i="3" s="1"/>
  <c r="F54" i="3"/>
  <c r="B54" i="3"/>
  <c r="F53" i="3"/>
  <c r="B53" i="3"/>
  <c r="F52" i="3"/>
  <c r="I40" i="3" s="1"/>
  <c r="B52" i="3"/>
  <c r="I42" i="3"/>
  <c r="I41" i="3"/>
  <c r="E40" i="3" l="1"/>
  <c r="F40" i="3" s="1"/>
  <c r="E42" i="3"/>
  <c r="E41" i="3"/>
  <c r="C53" i="3"/>
  <c r="C63" i="3"/>
  <c r="F12" i="4"/>
  <c r="C54" i="3"/>
  <c r="E23" i="4" l="1"/>
  <c r="E22" i="4" s="1"/>
  <c r="G40" i="3"/>
  <c r="F41" i="3"/>
  <c r="G41" i="3" s="1"/>
  <c r="F42" i="3"/>
  <c r="G42" i="3" s="1"/>
  <c r="G47" i="3" l="1"/>
  <c r="H40" i="3" l="1"/>
  <c r="J40" i="3" s="1"/>
  <c r="H43" i="3"/>
  <c r="J43" i="3" s="1"/>
  <c r="H44" i="3"/>
  <c r="J44" i="3" s="1"/>
  <c r="H41" i="3"/>
  <c r="J41" i="3" s="1"/>
  <c r="H42" i="3"/>
  <c r="J42" i="3" s="1"/>
  <c r="J22" i="1" l="1"/>
  <c r="J20" i="1"/>
</calcChain>
</file>

<file path=xl/sharedStrings.xml><?xml version="1.0" encoding="utf-8"?>
<sst xmlns="http://schemas.openxmlformats.org/spreadsheetml/2006/main" count="322" uniqueCount="172">
  <si>
    <t>m</t>
  </si>
  <si>
    <t>PRELIMANARY &amp; GENERAL</t>
  </si>
  <si>
    <t>Prelimanary &amp; General for Establishment on and De-establishment off site by Sub-Contractor or Fencing Specialist</t>
  </si>
  <si>
    <t>Sum</t>
  </si>
  <si>
    <t>Page 1</t>
  </si>
  <si>
    <t>ITEM No.</t>
  </si>
  <si>
    <t>DESCRIPTION</t>
  </si>
  <si>
    <t>UNIT</t>
  </si>
  <si>
    <t>QTY</t>
  </si>
  <si>
    <t>RATE</t>
  </si>
  <si>
    <t>TOTAL</t>
  </si>
  <si>
    <t>A.</t>
  </si>
  <si>
    <t>A.1</t>
  </si>
  <si>
    <t>EARTHWORKS</t>
  </si>
  <si>
    <t>m³</t>
  </si>
  <si>
    <t>B.</t>
  </si>
  <si>
    <t>CONCRETE WORKS</t>
  </si>
  <si>
    <t>FENCE</t>
  </si>
  <si>
    <t>C.</t>
  </si>
  <si>
    <t>D.</t>
  </si>
  <si>
    <t>D.1</t>
  </si>
  <si>
    <t>C.1</t>
  </si>
  <si>
    <t>B.1</t>
  </si>
  <si>
    <t>D.2</t>
  </si>
  <si>
    <t>Above item A.1 to include all cost and provisions for -</t>
  </si>
  <si>
    <t>R</t>
  </si>
  <si>
    <t>B.2</t>
  </si>
  <si>
    <t>C.2</t>
  </si>
  <si>
    <t>●  Other fixed-charge obligations (all inclusive)</t>
  </si>
  <si>
    <r>
      <t>●  Provision for OHS requirements including COVID-19 Regulations</t>
    </r>
    <r>
      <rPr>
        <i/>
        <sz val="8"/>
        <color theme="1"/>
        <rFont val="Arial"/>
        <family val="2"/>
      </rPr>
      <t/>
    </r>
  </si>
  <si>
    <t xml:space="preserve">SUB-TOTAL: </t>
  </si>
  <si>
    <t xml:space="preserve">15% VAT: </t>
  </si>
  <si>
    <t>SERVICE PROVIDER A</t>
  </si>
  <si>
    <t>NB!! THE FOLLOWING IS COMPULSORY AND MUST BE ADHERED TO.
ONLY COMPANIES REGISTERED ON THE NATIONAL TREASURY CENTRAL SUPPLIER DATABASE (CSD) MAY BE APPROACHED FOR QUOTATIONS. QUOTATIONS ARE INVALID IF  THE COMPANY IS NOT  REGISTERED. ENSURE COMMODITIES REGISTERED ARE CORRECT AND INLINE WITH THE SERVICES OR GOODS REQUIRED. CSD REPORTS TO BE ATTACHED WITH THIS EVALUATION MEMORANDUM. ENSURE THAT ALL COMPANIES ARE TAX COMPLIANT PRIOR TO REQUESTING A QUOTATION.</t>
  </si>
  <si>
    <t>TO</t>
  </si>
  <si>
    <t>Marius Reinhardt</t>
  </si>
  <si>
    <t>FROM</t>
  </si>
  <si>
    <t>Francois Marais</t>
  </si>
  <si>
    <t>DATE</t>
  </si>
  <si>
    <t>SCOPE OF WORK</t>
  </si>
  <si>
    <t>Supply, installation and commissioning of two new 1.2 kW Sewer Pumps with Control Switch Gear, Valves and a Flow
Meter for the Veterinary Wildlife Services Unit, Kimberley (VWS).</t>
  </si>
  <si>
    <t>PURPOSE</t>
  </si>
  <si>
    <t>To pump the sewer generated on site from the lowest point to the Municipal Sewer Network.</t>
  </si>
  <si>
    <t>BACKGROUND</t>
  </si>
  <si>
    <t>The VWS Site does not have a sewer system that is linked to the Municipal Sewer Network.  The septic tank system needs to be emptied on a regular basis which amounts to a costly exercise.  The municipality does not always respond on a timeous basis on which the use of certain facilities on site needs to be stopped in order to prevent over flow of sewer and related contamination of the surrounding area.  The installation of the new sewer system will address these problems.</t>
  </si>
  <si>
    <t>No</t>
  </si>
  <si>
    <t>Company</t>
  </si>
  <si>
    <r>
      <t xml:space="preserve">Tendered price            </t>
    </r>
    <r>
      <rPr>
        <sz val="12"/>
        <rFont val="Arial"/>
        <family val="2"/>
      </rPr>
      <t>(VAT excl.)</t>
    </r>
  </si>
  <si>
    <t>VAT</t>
  </si>
  <si>
    <r>
      <t xml:space="preserve">Total price     </t>
    </r>
    <r>
      <rPr>
        <sz val="14"/>
        <rFont val="Arial"/>
        <family val="2"/>
      </rPr>
      <t>(VAT incl.)</t>
    </r>
  </si>
  <si>
    <r>
      <t xml:space="preserve">Points: Ps          </t>
    </r>
    <r>
      <rPr>
        <sz val="14"/>
        <rFont val="Arial"/>
        <family val="2"/>
      </rPr>
      <t>(Price)</t>
    </r>
  </si>
  <si>
    <t>Points: Preference</t>
  </si>
  <si>
    <t>TOTAL POINTS</t>
  </si>
  <si>
    <t>Position according to Points</t>
  </si>
  <si>
    <t>Comments</t>
  </si>
  <si>
    <t>Recommended</t>
  </si>
  <si>
    <t>RAND VALUE OF LOWEST ACCEPTABLE BID</t>
  </si>
  <si>
    <t>B-BBEE Status Level</t>
  </si>
  <si>
    <t>Points awarded</t>
  </si>
  <si>
    <r>
      <rPr>
        <b/>
        <sz val="16"/>
        <rFont val="Arial"/>
        <family val="2"/>
      </rPr>
      <t xml:space="preserve">Bidders other than EME's </t>
    </r>
    <r>
      <rPr>
        <sz val="16"/>
        <rFont val="Arial"/>
        <family val="2"/>
      </rPr>
      <t xml:space="preserve">
</t>
    </r>
    <r>
      <rPr>
        <sz val="8"/>
        <rFont val="Arial"/>
        <family val="2"/>
      </rPr>
      <t/>
    </r>
  </si>
  <si>
    <t>Bidders who qualify as EME's</t>
  </si>
  <si>
    <t>Expiry date of certificates submitted</t>
  </si>
  <si>
    <t>SANAS 
BVA Number</t>
  </si>
  <si>
    <t>IRBA Number</t>
  </si>
  <si>
    <t>Accounting officer Practice Number</t>
  </si>
  <si>
    <t>Registered Auditors Practice Number</t>
  </si>
  <si>
    <t>Sworn Affidavit (Yes)</t>
  </si>
  <si>
    <t>Total black shareholding 
(%)</t>
  </si>
  <si>
    <t>Total black female shareholding 
(%)</t>
  </si>
  <si>
    <t>BVA 195</t>
  </si>
  <si>
    <t>Yes</t>
  </si>
  <si>
    <t>TAX COMPLIANT</t>
  </si>
  <si>
    <t>PREFERENCE POINTS</t>
  </si>
  <si>
    <t xml:space="preserve">No </t>
  </si>
  <si>
    <t>Tax Compliant (Y/N)</t>
  </si>
  <si>
    <t>B-BBEE Status Level of Contributor</t>
  </si>
  <si>
    <t>Number of points 
(80/20 system)</t>
  </si>
  <si>
    <t>Non-compliant contributor</t>
  </si>
  <si>
    <t>MOTIVATION</t>
  </si>
  <si>
    <r>
      <t xml:space="preserve">This RfQ is part of the Provisional Sum Item (B7.1 and B7.3) of tender No. CI-KY-0005/1.  The appointed contractor, Revamp Handyman, sent out the RfQ and four (4) quotes was received.  Only three (3) quotes are complete and acceptable - SAW Africa </t>
    </r>
    <r>
      <rPr>
        <sz val="16"/>
        <rFont val="Arial"/>
        <family val="2"/>
      </rPr>
      <t>[4</t>
    </r>
    <r>
      <rPr>
        <vertAlign val="superscript"/>
        <sz val="16"/>
        <rFont val="Arial"/>
        <family val="2"/>
      </rPr>
      <t>th</t>
    </r>
    <r>
      <rPr>
        <sz val="16"/>
        <rFont val="Arial"/>
        <family val="2"/>
      </rPr>
      <t xml:space="preserve"> quote]</t>
    </r>
    <r>
      <rPr>
        <b/>
        <sz val="16"/>
        <rFont val="Arial"/>
        <family val="2"/>
      </rPr>
      <t xml:space="preserve"> did not price all the items specified. </t>
    </r>
  </si>
  <si>
    <t>RECOMMENDATION</t>
  </si>
  <si>
    <t>It is recommended that Fockens Engineering be awarded the works.</t>
  </si>
  <si>
    <t>Evaluator</t>
  </si>
  <si>
    <t>Approval:</t>
  </si>
  <si>
    <t>………………………………………………</t>
  </si>
  <si>
    <t>…………………….…………………………</t>
  </si>
  <si>
    <t>Signature</t>
  </si>
  <si>
    <t>Name: ……………………………………….</t>
  </si>
  <si>
    <t>Name ………………………………………..</t>
  </si>
  <si>
    <t>Name ……………………………………….</t>
  </si>
  <si>
    <t>Date …………………………………….…..</t>
  </si>
  <si>
    <t>Date ……..…………………………………..</t>
  </si>
  <si>
    <t>Date ………………………………………..</t>
  </si>
  <si>
    <t>VETERINARY WILDLIFE SERVICES</t>
  </si>
  <si>
    <t>KIMBERLEY</t>
  </si>
  <si>
    <t xml:space="preserve">SUB-TOTAL : </t>
  </si>
  <si>
    <t xml:space="preserve">15% VAT : </t>
  </si>
  <si>
    <t xml:space="preserve">TOTAL : </t>
  </si>
  <si>
    <t>Addendum A:</t>
  </si>
  <si>
    <t>B-BBEE Certificate:</t>
  </si>
  <si>
    <t>Addendum B:</t>
  </si>
  <si>
    <t>Tax Clearance Certificate &amp; Tax Compliant:</t>
  </si>
  <si>
    <t>Registered with CSD:</t>
  </si>
  <si>
    <t>CIDB Registered:</t>
  </si>
  <si>
    <t>Recommended Service Provider :</t>
  </si>
  <si>
    <t>Cost of Project (Incl. 15% VAT) :</t>
  </si>
  <si>
    <t>Signature :</t>
  </si>
  <si>
    <t xml:space="preserve">Date : </t>
  </si>
  <si>
    <t>F Marais</t>
  </si>
  <si>
    <t>Civil Technician</t>
  </si>
  <si>
    <r>
      <t xml:space="preserve">SUMMARY OF QUOTES FOR PROJECT No: </t>
    </r>
    <r>
      <rPr>
        <b/>
        <sz val="12"/>
        <color rgb="FFFF0000"/>
        <rFont val="Calibri"/>
        <family val="2"/>
        <scheme val="minor"/>
      </rPr>
      <t>XXXXX</t>
    </r>
  </si>
  <si>
    <t>SERVICE PROVIDER B</t>
  </si>
  <si>
    <t>SERVICE PROVIDER C</t>
  </si>
  <si>
    <t>SERVICE PROVIDER D</t>
  </si>
  <si>
    <t>E.</t>
  </si>
  <si>
    <t>B.3</t>
  </si>
  <si>
    <t>C.3</t>
  </si>
  <si>
    <r>
      <t>Excavate in all materials, backfill, compact and dispose "offsite" of all surplus / unsuitable material for</t>
    </r>
    <r>
      <rPr>
        <sz val="10"/>
        <color theme="1"/>
        <rFont val="Arial"/>
        <family val="2"/>
      </rPr>
      <t>:</t>
    </r>
  </si>
  <si>
    <t>Supply of  20/19 MPa concrete</t>
  </si>
  <si>
    <t>Section 2 - Corner to Boma</t>
  </si>
  <si>
    <t>E.1</t>
  </si>
  <si>
    <t>CORNER POSTS</t>
  </si>
  <si>
    <t>E.2</t>
  </si>
  <si>
    <t>No.</t>
  </si>
  <si>
    <t>Section 1 - Sewer Pump Gate to Corner</t>
  </si>
  <si>
    <t>NEW ALLVIEW FENCE FOR VETERINARY WILDLIFE SERVICES, KIMBERLEY</t>
  </si>
  <si>
    <r>
      <rPr>
        <b/>
        <u/>
        <sz val="10"/>
        <color indexed="8"/>
        <rFont val="Arial"/>
        <family val="2"/>
      </rPr>
      <t>Note</t>
    </r>
    <r>
      <rPr>
        <b/>
        <sz val="10"/>
        <color indexed="8"/>
        <rFont val="Arial"/>
        <family val="2"/>
      </rPr>
      <t>:</t>
    </r>
  </si>
  <si>
    <r>
      <t xml:space="preserve">TOTAL CARRIED TO RFQ </t>
    </r>
    <r>
      <rPr>
        <sz val="8"/>
        <color indexed="8"/>
        <rFont val="Arial"/>
        <family val="2"/>
      </rPr>
      <t>(p4)</t>
    </r>
    <r>
      <rPr>
        <b/>
        <sz val="10"/>
        <color indexed="8"/>
        <rFont val="Arial"/>
        <family val="2"/>
      </rPr>
      <t xml:space="preserve">: </t>
    </r>
  </si>
  <si>
    <t>SERVICE PROVIDER E</t>
  </si>
  <si>
    <t>Signed Acknowledgement of OHS Spec:</t>
  </si>
  <si>
    <t>QUOTE ACCEPTABLE FOR EVALUATION:</t>
  </si>
  <si>
    <t>SERVICE PROVIDERS</t>
  </si>
  <si>
    <r>
      <t xml:space="preserve">Supply and install a </t>
    </r>
    <r>
      <rPr>
        <b/>
        <sz val="11"/>
        <rFont val="Calibri"/>
        <family val="2"/>
        <scheme val="minor"/>
      </rPr>
      <t>2.45m high</t>
    </r>
    <r>
      <rPr>
        <sz val="11"/>
        <rFont val="Calibri"/>
        <family val="2"/>
        <scheme val="minor"/>
      </rPr>
      <t xml:space="preserve"> Fence, consisting of 3.050m wide x </t>
    </r>
    <r>
      <rPr>
        <b/>
        <sz val="11"/>
        <rFont val="Calibri"/>
        <family val="2"/>
        <scheme val="minor"/>
      </rPr>
      <t>2.0m high</t>
    </r>
    <r>
      <rPr>
        <sz val="11"/>
        <rFont val="Calibri"/>
        <family val="2"/>
        <scheme val="minor"/>
      </rPr>
      <t xml:space="preserve"> </t>
    </r>
    <r>
      <rPr>
        <b/>
        <sz val="11"/>
        <rFont val="Calibri"/>
        <family val="2"/>
        <scheme val="minor"/>
      </rPr>
      <t>galvanized ALLVIEW 3510</t>
    </r>
    <r>
      <rPr>
        <sz val="11"/>
        <rFont val="Calibri"/>
        <family val="2"/>
        <scheme val="minor"/>
      </rPr>
      <t xml:space="preserve"> mesh panels with               3 V-Bends, 4mm Ø (Vert) x 3mm Ø (Hor)  tensile wires and 76mm x 12.7mm appetures,  fixed to IPE 76mm x 44mm x 3m high posts at 3m centres, with 730mm Ø razor wire BTC Coils above mesh panels fixed to 2 x 3.15/NR10, Full Galvanized wire strands.</t>
    </r>
  </si>
  <si>
    <r>
      <t xml:space="preserve">Supply and install a </t>
    </r>
    <r>
      <rPr>
        <b/>
        <sz val="11"/>
        <rFont val="Calibri"/>
        <family val="2"/>
        <scheme val="minor"/>
      </rPr>
      <t>2.45m high</t>
    </r>
    <r>
      <rPr>
        <sz val="11"/>
        <rFont val="Calibri"/>
        <family val="2"/>
        <scheme val="minor"/>
      </rPr>
      <t xml:space="preserve"> Fence, consisting of 3.050m wide x </t>
    </r>
    <r>
      <rPr>
        <b/>
        <sz val="11"/>
        <rFont val="Calibri"/>
        <family val="2"/>
        <scheme val="minor"/>
      </rPr>
      <t>2.0m high</t>
    </r>
    <r>
      <rPr>
        <sz val="11"/>
        <rFont val="Calibri"/>
        <family val="2"/>
        <scheme val="minor"/>
      </rPr>
      <t xml:space="preserve"> </t>
    </r>
    <r>
      <rPr>
        <b/>
        <sz val="11"/>
        <rFont val="Calibri"/>
        <family val="2"/>
        <scheme val="minor"/>
      </rPr>
      <t>galvanized ALLVIEW 3510</t>
    </r>
    <r>
      <rPr>
        <sz val="11"/>
        <rFont val="Calibri"/>
        <family val="2"/>
        <scheme val="minor"/>
      </rPr>
      <t xml:space="preserve"> mesh panels with 3 V-Bends, 4mm Ø (Vert) x 3mm Ø (Hor)  tensile wires and 76mm x 12.7mm appetures,  fixed to IPE 76mm x 44mm x 3m high posts at 3m centres, with 730mm Ø razor wire BTC Coils above mesh panels fixed to 2 x 3.15/NR10, Full Galvanized wire strands.</t>
    </r>
  </si>
  <si>
    <t>Level 2 [23/08/21]</t>
  </si>
  <si>
    <t>Yes [08/04/22]</t>
  </si>
  <si>
    <t>7ME</t>
  </si>
  <si>
    <t>MAAA0492443</t>
  </si>
  <si>
    <t>Level 2 [19/07/21]</t>
  </si>
  <si>
    <t>Yes [14/05/21]</t>
  </si>
  <si>
    <t>2ME / 2CE</t>
  </si>
  <si>
    <t>MAAA0101567</t>
  </si>
  <si>
    <t>MAAA0101568</t>
  </si>
  <si>
    <t>MAAA0101569</t>
  </si>
  <si>
    <t>MAAA0101570</t>
  </si>
  <si>
    <t>YES / NO</t>
  </si>
  <si>
    <t>Yes [11/05/22]</t>
  </si>
  <si>
    <t>Yes [22/04/22]</t>
  </si>
  <si>
    <t>Yes [11/12/2021]</t>
  </si>
  <si>
    <t>No Certificate</t>
  </si>
  <si>
    <r>
      <t xml:space="preserve">TOTAL CARRIED TO RFQ </t>
    </r>
    <r>
      <rPr>
        <i/>
        <sz val="8"/>
        <color indexed="8"/>
        <rFont val="Arial"/>
        <family val="2"/>
      </rPr>
      <t>(p4)</t>
    </r>
    <r>
      <rPr>
        <b/>
        <sz val="10"/>
        <color indexed="8"/>
        <rFont val="Arial"/>
        <family val="2"/>
      </rPr>
      <t xml:space="preserve">: </t>
    </r>
  </si>
  <si>
    <t xml:space="preserve"> ● Holes for Normal IPE Post = 0.45m x 0.45m x 0.6m</t>
  </si>
  <si>
    <t>SUPPORT POSTS</t>
  </si>
  <si>
    <t>E.3</t>
  </si>
  <si>
    <t>Rate of items E.1 to E.3 above needs to provide for all "long bolts" to accommodate clamps for fixing of 3m panel.</t>
  </si>
  <si>
    <t>Supply and install in concrete footing, a Galvanized Steel            100mm x 100mm x 3mm square tubing post with sealed top, with 76mm x 38mm x 3m Channel (economy) fixed to sides of square tubing (to fit application), complete with holes for fixing panels:</t>
  </si>
  <si>
    <r>
      <t xml:space="preserve">3.0m Support Post - straigt </t>
    </r>
    <r>
      <rPr>
        <i/>
        <sz val="8"/>
        <color indexed="8"/>
        <rFont val="Arial"/>
        <family val="2"/>
      </rPr>
      <t>(2 x channels)</t>
    </r>
  </si>
  <si>
    <r>
      <t xml:space="preserve">3.0m Support Post - Corner Option </t>
    </r>
    <r>
      <rPr>
        <i/>
        <sz val="8"/>
        <color indexed="8"/>
        <rFont val="Arial"/>
        <family val="2"/>
      </rPr>
      <t>(2 x channels)</t>
    </r>
  </si>
  <si>
    <r>
      <t xml:space="preserve">3.0m Support Post - T-Option </t>
    </r>
    <r>
      <rPr>
        <i/>
        <sz val="8"/>
        <color indexed="8"/>
        <rFont val="Arial"/>
        <family val="2"/>
      </rPr>
      <t>(3 x channels)</t>
    </r>
  </si>
  <si>
    <t>Holes - Support / Corner Posts (x5)</t>
  </si>
  <si>
    <r>
      <t xml:space="preserve">Holes - Section 1 (x25) </t>
    </r>
    <r>
      <rPr>
        <i/>
        <sz val="8"/>
        <color theme="1"/>
        <rFont val="Arial"/>
        <family val="2"/>
      </rPr>
      <t>[Sewer Sump Gate to Corner]</t>
    </r>
  </si>
  <si>
    <r>
      <t xml:space="preserve">Holes - Section 2 (x20) </t>
    </r>
    <r>
      <rPr>
        <i/>
        <sz val="8"/>
        <color theme="1"/>
        <rFont val="Arial"/>
        <family val="2"/>
      </rPr>
      <t>[Corner to Boma]</t>
    </r>
  </si>
  <si>
    <t>Support / Corner Posts (x5)</t>
  </si>
  <si>
    <r>
      <t xml:space="preserve">Section 1 (x25) </t>
    </r>
    <r>
      <rPr>
        <i/>
        <sz val="8"/>
        <color theme="1"/>
        <rFont val="Arial"/>
        <family val="2"/>
      </rPr>
      <t>[Sewer Sump Gate to Corner]</t>
    </r>
  </si>
  <si>
    <r>
      <t xml:space="preserve">Section 2 (x20) </t>
    </r>
    <r>
      <rPr>
        <i/>
        <sz val="8"/>
        <color theme="1"/>
        <rFont val="Arial"/>
        <family val="2"/>
      </rPr>
      <t>[Corner to Boma]</t>
    </r>
  </si>
  <si>
    <r>
      <t xml:space="preserve">Supply and install a </t>
    </r>
    <r>
      <rPr>
        <b/>
        <sz val="10"/>
        <rFont val="Arial"/>
        <family val="2"/>
      </rPr>
      <t>2.73m high</t>
    </r>
    <r>
      <rPr>
        <sz val="10"/>
        <rFont val="Arial"/>
        <family val="2"/>
      </rPr>
      <t xml:space="preserve"> Fence, consisting of 3.0m wide x </t>
    </r>
    <r>
      <rPr>
        <b/>
        <sz val="10"/>
        <rFont val="Arial"/>
        <family val="2"/>
      </rPr>
      <t>2.0m high</t>
    </r>
    <r>
      <rPr>
        <sz val="10"/>
        <rFont val="Arial"/>
        <family val="2"/>
      </rPr>
      <t xml:space="preserve"> </t>
    </r>
    <r>
      <rPr>
        <b/>
        <sz val="10"/>
        <rFont val="Arial"/>
        <family val="2"/>
      </rPr>
      <t>galvanized ALLVIEW 3510</t>
    </r>
    <r>
      <rPr>
        <sz val="10"/>
        <rFont val="Arial"/>
        <family val="2"/>
      </rPr>
      <t xml:space="preserve"> mesh panels with               3 V-Bends, 4mm Ø (Vert) x 3mm Ø (Hor)  tensile wires and 76mm x 12.7mm appetures,  fixed to </t>
    </r>
    <r>
      <rPr>
        <b/>
        <sz val="10"/>
        <rFont val="Arial"/>
        <family val="2"/>
      </rPr>
      <t>IPE 76mm x 44mm x 3m high posts</t>
    </r>
    <r>
      <rPr>
        <sz val="10"/>
        <rFont val="Arial"/>
        <family val="2"/>
      </rPr>
      <t xml:space="preserve"> at 3m centres, with 730mm Ø razor wire BTC Coils above mesh panels fixed to 2 x 3.15/NR10, Full Galvanized wire strands.</t>
    </r>
  </si>
  <si>
    <r>
      <rPr>
        <i/>
        <sz val="8"/>
        <color theme="1"/>
        <rFont val="Calibri"/>
        <family val="2"/>
      </rPr>
      <t xml:space="preserve"> ●</t>
    </r>
    <r>
      <rPr>
        <i/>
        <sz val="8"/>
        <color theme="1"/>
        <rFont val="Arial"/>
        <family val="2"/>
      </rPr>
      <t xml:space="preserve"> Holes for Support/Corner Post = 0.55m x 0.55m x 0.7m</t>
    </r>
  </si>
  <si>
    <r>
      <t xml:space="preserve">Section 2 ( x 20) </t>
    </r>
    <r>
      <rPr>
        <i/>
        <sz val="8"/>
        <color theme="1"/>
        <rFont val="Arial"/>
        <family val="2"/>
      </rPr>
      <t>[Corner to Boma]</t>
    </r>
  </si>
  <si>
    <r>
      <t xml:space="preserve">Section 1 ( x 25) </t>
    </r>
    <r>
      <rPr>
        <i/>
        <sz val="8"/>
        <color theme="1"/>
        <rFont val="Arial"/>
        <family val="2"/>
      </rPr>
      <t>[Sewer Sump Gate to Corner]</t>
    </r>
  </si>
  <si>
    <t>APPENDIX - A</t>
  </si>
  <si>
    <t>RfQ No: SANParks-0042-11-21</t>
  </si>
  <si>
    <r>
      <t xml:space="preserve">Supply and install a </t>
    </r>
    <r>
      <rPr>
        <b/>
        <sz val="10"/>
        <rFont val="Arial"/>
        <family val="2"/>
      </rPr>
      <t>2.73m high</t>
    </r>
    <r>
      <rPr>
        <sz val="10"/>
        <rFont val="Arial"/>
        <family val="2"/>
      </rPr>
      <t xml:space="preserve"> Fence, consisting of 3.0m wide x </t>
    </r>
    <r>
      <rPr>
        <b/>
        <sz val="10"/>
        <rFont val="Arial"/>
        <family val="2"/>
      </rPr>
      <t>2.0m high</t>
    </r>
    <r>
      <rPr>
        <sz val="10"/>
        <rFont val="Arial"/>
        <family val="2"/>
      </rPr>
      <t xml:space="preserve"> </t>
    </r>
    <r>
      <rPr>
        <b/>
        <sz val="10"/>
        <rFont val="Arial"/>
        <family val="2"/>
      </rPr>
      <t>galvanized ALLVIEW 3510 or Similar</t>
    </r>
    <r>
      <rPr>
        <sz val="10"/>
        <rFont val="Arial"/>
        <family val="2"/>
      </rPr>
      <t xml:space="preserve"> mesh panels with               3 V-Bends, 4mm Ø (Vert) x 3mm Ø (Hor)  tensile wires and 76mm x 12.7mm appetures,  fixed to </t>
    </r>
    <r>
      <rPr>
        <b/>
        <sz val="10"/>
        <rFont val="Arial"/>
        <family val="2"/>
      </rPr>
      <t>IPE 76mm x 44mm x 3m high posts</t>
    </r>
    <r>
      <rPr>
        <sz val="10"/>
        <rFont val="Arial"/>
        <family val="2"/>
      </rPr>
      <t xml:space="preserve"> at 3m centres, with 730mm Ø razor wire BTC Coils above mesh panels fixed to 2 x 3.15/NR10, Full Galvanized wire strands.</t>
    </r>
  </si>
</sst>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 &quot;R&quot;\ * #,##0.00_ ;_ &quot;R&quot;\ * \-#,##0.00_ ;_ &quot;R&quot;\ * &quot;-&quot;??_ ;_ @_ "/>
    <numFmt numFmtId="43" formatCode="_ * #,##0.00_ ;_ * \-#,##0.00_ ;_ * &quot;-&quot;??_ ;_ @_ "/>
    <numFmt numFmtId="164" formatCode="dd\/mm\/yyyy"/>
    <numFmt numFmtId="165" formatCode="[$-F800]dddd\,\ mmmm\ dd\,\ yyyy"/>
    <numFmt numFmtId="166" formatCode="#,##0.0"/>
    <numFmt numFmtId="167" formatCode="&quot;R&quot;\ #,##0.00"/>
    <numFmt numFmtId="168" formatCode="0.0"/>
  </numFmts>
  <fonts count="61"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9"/>
      <name val="Arial"/>
      <family val="2"/>
    </font>
    <font>
      <sz val="9"/>
      <name val="Arial"/>
      <family val="2"/>
    </font>
    <font>
      <b/>
      <u/>
      <sz val="11"/>
      <color theme="1"/>
      <name val="Arial"/>
      <family val="2"/>
    </font>
    <font>
      <b/>
      <sz val="10"/>
      <name val="Arial"/>
      <family val="2"/>
    </font>
    <font>
      <b/>
      <sz val="10"/>
      <color theme="1"/>
      <name val="Arial"/>
      <family val="2"/>
    </font>
    <font>
      <b/>
      <sz val="11"/>
      <color theme="1"/>
      <name val="Arial"/>
      <family val="2"/>
    </font>
    <font>
      <sz val="10"/>
      <color indexed="8"/>
      <name val="Arial"/>
      <family val="2"/>
    </font>
    <font>
      <i/>
      <sz val="8"/>
      <color theme="1"/>
      <name val="Arial"/>
      <family val="2"/>
    </font>
    <font>
      <sz val="11"/>
      <color theme="1"/>
      <name val="Arial"/>
      <family val="2"/>
    </font>
    <font>
      <sz val="10"/>
      <color theme="1"/>
      <name val="Arial"/>
      <family val="2"/>
    </font>
    <font>
      <b/>
      <sz val="10"/>
      <color indexed="8"/>
      <name val="Arial"/>
      <family val="2"/>
    </font>
    <font>
      <sz val="8"/>
      <color theme="1"/>
      <name val="Arial"/>
      <family val="2"/>
    </font>
    <font>
      <b/>
      <i/>
      <sz val="10"/>
      <color theme="1"/>
      <name val="Arial"/>
      <family val="2"/>
    </font>
    <font>
      <i/>
      <sz val="8"/>
      <color indexed="8"/>
      <name val="Arial"/>
      <family val="2"/>
    </font>
    <font>
      <b/>
      <i/>
      <sz val="10"/>
      <color indexed="8"/>
      <name val="Arial"/>
      <family val="2"/>
    </font>
    <font>
      <sz val="13"/>
      <name val="Arial"/>
      <family val="2"/>
    </font>
    <font>
      <b/>
      <sz val="16"/>
      <color rgb="FFFF0000"/>
      <name val="Arial"/>
      <family val="2"/>
    </font>
    <font>
      <sz val="16"/>
      <name val="Arial"/>
      <family val="2"/>
    </font>
    <font>
      <b/>
      <sz val="16"/>
      <name val="Arial"/>
      <family val="2"/>
    </font>
    <font>
      <sz val="12"/>
      <name val="Arial"/>
      <family val="2"/>
    </font>
    <font>
      <sz val="14"/>
      <name val="Arial"/>
      <family val="2"/>
    </font>
    <font>
      <sz val="16"/>
      <color indexed="10"/>
      <name val="Arial"/>
      <family val="2"/>
    </font>
    <font>
      <b/>
      <sz val="16"/>
      <color indexed="10"/>
      <name val="Arial"/>
      <family val="2"/>
    </font>
    <font>
      <sz val="8"/>
      <name val="Arial"/>
      <family val="2"/>
    </font>
    <font>
      <b/>
      <sz val="14"/>
      <name val="Arial"/>
      <family val="2"/>
    </font>
    <font>
      <sz val="14"/>
      <color indexed="10"/>
      <name val="Arial"/>
      <family val="2"/>
    </font>
    <font>
      <sz val="14"/>
      <color rgb="FFFF0000"/>
      <name val="Arial"/>
      <family val="2"/>
    </font>
    <font>
      <sz val="16"/>
      <color rgb="FFFF0000"/>
      <name val="Arial"/>
      <family val="2"/>
    </font>
    <font>
      <b/>
      <u/>
      <sz val="16"/>
      <name val="Arial"/>
      <family val="2"/>
    </font>
    <font>
      <b/>
      <sz val="13"/>
      <name val="Arial"/>
      <family val="2"/>
    </font>
    <font>
      <sz val="13"/>
      <color indexed="10"/>
      <name val="Arial"/>
      <family val="2"/>
    </font>
    <font>
      <sz val="13"/>
      <color rgb="FFFF0000"/>
      <name val="Arial"/>
      <family val="2"/>
    </font>
    <font>
      <vertAlign val="superscript"/>
      <sz val="16"/>
      <name val="Arial"/>
      <family val="2"/>
    </font>
    <font>
      <b/>
      <i/>
      <sz val="10"/>
      <color theme="1"/>
      <name val="Calibri"/>
      <family val="2"/>
      <scheme val="minor"/>
    </font>
    <font>
      <b/>
      <u/>
      <sz val="24"/>
      <color theme="1"/>
      <name val="Calibri"/>
      <family val="2"/>
      <scheme val="minor"/>
    </font>
    <font>
      <b/>
      <sz val="16"/>
      <color theme="1"/>
      <name val="Calibri"/>
      <family val="2"/>
      <scheme val="minor"/>
    </font>
    <font>
      <b/>
      <sz val="12"/>
      <name val="Verdana"/>
      <family val="2"/>
    </font>
    <font>
      <b/>
      <sz val="12"/>
      <color theme="1"/>
      <name val="Calibri"/>
      <family val="2"/>
      <scheme val="minor"/>
    </font>
    <font>
      <b/>
      <i/>
      <sz val="11"/>
      <color theme="1"/>
      <name val="Calibri"/>
      <family val="2"/>
      <scheme val="minor"/>
    </font>
    <font>
      <b/>
      <sz val="11"/>
      <name val="Calibri"/>
      <family val="2"/>
      <scheme val="minor"/>
    </font>
    <font>
      <i/>
      <sz val="9"/>
      <color theme="1"/>
      <name val="Calibri"/>
      <family val="2"/>
      <scheme val="minor"/>
    </font>
    <font>
      <b/>
      <i/>
      <sz val="9"/>
      <color theme="1"/>
      <name val="Calibri"/>
      <family val="2"/>
      <scheme val="minor"/>
    </font>
    <font>
      <b/>
      <sz val="11"/>
      <name val="Arial"/>
      <family val="2"/>
    </font>
    <font>
      <sz val="10"/>
      <color rgb="FF333333"/>
      <name val="Verdana"/>
      <family val="2"/>
    </font>
    <font>
      <b/>
      <i/>
      <u/>
      <sz val="10"/>
      <name val="Arial"/>
      <family val="2"/>
    </font>
    <font>
      <i/>
      <sz val="9"/>
      <name val="Arial"/>
      <family val="2"/>
    </font>
    <font>
      <b/>
      <i/>
      <sz val="9"/>
      <name val="Arial"/>
      <family val="2"/>
    </font>
    <font>
      <b/>
      <sz val="12"/>
      <color rgb="FFFF0000"/>
      <name val="Calibri"/>
      <family val="2"/>
      <scheme val="minor"/>
    </font>
    <font>
      <i/>
      <sz val="9"/>
      <color rgb="FFFF0000"/>
      <name val="Calibri"/>
      <family val="2"/>
      <scheme val="minor"/>
    </font>
    <font>
      <sz val="10"/>
      <color rgb="FF000000"/>
      <name val="Arial"/>
      <family val="2"/>
    </font>
    <font>
      <sz val="8"/>
      <color indexed="8"/>
      <name val="Arial"/>
      <family val="2"/>
    </font>
    <font>
      <b/>
      <sz val="10"/>
      <color rgb="FFFF0000"/>
      <name val="Arial"/>
      <family val="2"/>
    </font>
    <font>
      <b/>
      <u/>
      <sz val="10"/>
      <color indexed="8"/>
      <name val="Arial"/>
      <family val="2"/>
    </font>
    <font>
      <i/>
      <sz val="9"/>
      <color theme="1"/>
      <name val="Arial"/>
      <family val="2"/>
    </font>
    <font>
      <b/>
      <sz val="9"/>
      <color theme="1"/>
      <name val="Calibri"/>
      <family val="2"/>
      <scheme val="minor"/>
    </font>
    <font>
      <sz val="11"/>
      <name val="Calibri"/>
      <family val="2"/>
      <scheme val="minor"/>
    </font>
    <font>
      <i/>
      <sz val="8"/>
      <color theme="1"/>
      <name val="Calibri"/>
      <family val="2"/>
    </font>
  </fonts>
  <fills count="12">
    <fill>
      <patternFill patternType="none"/>
    </fill>
    <fill>
      <patternFill patternType="gray125"/>
    </fill>
    <fill>
      <patternFill patternType="solid">
        <fgColor theme="0" tint="-0.14999847407452621"/>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00"/>
        <bgColor indexed="64"/>
      </patternFill>
    </fill>
  </fills>
  <borders count="79">
    <border>
      <left/>
      <right/>
      <top/>
      <bottom/>
      <diagonal/>
    </border>
    <border>
      <left style="medium">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bottom/>
      <diagonal/>
    </border>
    <border>
      <left style="medium">
        <color indexed="64"/>
      </left>
      <right style="thin">
        <color indexed="64"/>
      </right>
      <top style="medium">
        <color indexed="64"/>
      </top>
      <bottom/>
      <diagonal/>
    </border>
    <border>
      <left/>
      <right style="medium">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dotted">
        <color auto="1"/>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7">
    <xf numFmtId="0" fontId="0" fillId="0" borderId="0"/>
    <xf numFmtId="0" fontId="3" fillId="0" borderId="0"/>
    <xf numFmtId="0" fontId="13" fillId="0" borderId="0"/>
    <xf numFmtId="0" fontId="3" fillId="0" borderId="0"/>
    <xf numFmtId="0" fontId="1" fillId="0" borderId="0"/>
    <xf numFmtId="0" fontId="3" fillId="0" borderId="0"/>
    <xf numFmtId="0" fontId="1" fillId="0" borderId="0"/>
  </cellStyleXfs>
  <cellXfs count="513">
    <xf numFmtId="0" fontId="0" fillId="0" borderId="0" xfId="0"/>
    <xf numFmtId="4" fontId="5" fillId="0" borderId="4" xfId="1" applyNumberFormat="1" applyFont="1" applyFill="1" applyBorder="1" applyAlignment="1">
      <alignment horizontal="center" vertical="top"/>
    </xf>
    <xf numFmtId="0" fontId="5" fillId="0" borderId="3" xfId="1" applyFont="1" applyFill="1" applyBorder="1" applyAlignment="1">
      <alignment horizontal="center" vertical="top"/>
    </xf>
    <xf numFmtId="0" fontId="6" fillId="0" borderId="0" xfId="0" applyFont="1" applyFill="1" applyBorder="1" applyAlignment="1">
      <alignment vertical="center" wrapText="1"/>
    </xf>
    <xf numFmtId="44" fontId="8" fillId="0" borderId="17" xfId="0" applyNumberFormat="1" applyFont="1" applyFill="1" applyBorder="1" applyAlignment="1">
      <alignment horizontal="center" vertical="center" wrapText="1"/>
    </xf>
    <xf numFmtId="44" fontId="8" fillId="0" borderId="18" xfId="0" applyNumberFormat="1" applyFont="1" applyFill="1" applyBorder="1" applyAlignment="1">
      <alignment horizontal="center" vertical="center" wrapText="1"/>
    </xf>
    <xf numFmtId="0" fontId="12" fillId="0" borderId="0" xfId="0" applyFont="1"/>
    <xf numFmtId="0" fontId="12" fillId="0" borderId="3" xfId="0" applyFont="1" applyFill="1" applyBorder="1" applyAlignment="1">
      <alignment horizontal="center" vertical="top"/>
    </xf>
    <xf numFmtId="44" fontId="12" fillId="0" borderId="4" xfId="0" applyNumberFormat="1" applyFont="1" applyFill="1" applyBorder="1" applyAlignment="1">
      <alignment vertical="top"/>
    </xf>
    <xf numFmtId="44" fontId="12" fillId="0" borderId="5" xfId="0" applyNumberFormat="1" applyFont="1" applyFill="1" applyBorder="1" applyAlignment="1">
      <alignment vertical="top"/>
    </xf>
    <xf numFmtId="0" fontId="12" fillId="0" borderId="0" xfId="0" applyFont="1" applyFill="1" applyBorder="1" applyAlignment="1">
      <alignment vertical="top" wrapText="1"/>
    </xf>
    <xf numFmtId="43" fontId="12" fillId="0" borderId="4" xfId="0" applyNumberFormat="1" applyFont="1" applyFill="1" applyBorder="1" applyAlignment="1">
      <alignment vertical="top"/>
    </xf>
    <xf numFmtId="0" fontId="3" fillId="0" borderId="3" xfId="1" applyFont="1" applyFill="1" applyBorder="1"/>
    <xf numFmtId="0" fontId="13" fillId="0" borderId="0" xfId="0" applyFont="1"/>
    <xf numFmtId="0" fontId="13" fillId="0" borderId="0" xfId="0" applyFont="1" applyFill="1" applyBorder="1" applyAlignment="1">
      <alignment vertical="top" wrapText="1"/>
    </xf>
    <xf numFmtId="0" fontId="13" fillId="0" borderId="3" xfId="0" applyFont="1" applyFill="1" applyBorder="1" applyAlignment="1">
      <alignment horizontal="center" vertical="top"/>
    </xf>
    <xf numFmtId="44" fontId="13" fillId="0" borderId="4" xfId="0" applyNumberFormat="1" applyFont="1" applyFill="1" applyBorder="1" applyAlignment="1">
      <alignment vertical="top"/>
    </xf>
    <xf numFmtId="44" fontId="13" fillId="0" borderId="5" xfId="0" applyNumberFormat="1" applyFont="1" applyFill="1" applyBorder="1" applyAlignment="1">
      <alignment vertical="top"/>
    </xf>
    <xf numFmtId="43" fontId="13" fillId="0" borderId="4" xfId="0" applyNumberFormat="1" applyFont="1" applyFill="1" applyBorder="1" applyAlignment="1">
      <alignment vertical="top"/>
    </xf>
    <xf numFmtId="0" fontId="8" fillId="0" borderId="0" xfId="0" applyFont="1" applyFill="1" applyBorder="1" applyAlignment="1">
      <alignment vertical="top" wrapText="1"/>
    </xf>
    <xf numFmtId="0" fontId="10" fillId="0" borderId="0" xfId="0" applyFont="1" applyFill="1" applyBorder="1" applyAlignment="1">
      <alignment vertical="top" wrapText="1"/>
    </xf>
    <xf numFmtId="0" fontId="12" fillId="0" borderId="20" xfId="0" applyFont="1" applyFill="1" applyBorder="1" applyAlignment="1">
      <alignment horizontal="center" vertical="top"/>
    </xf>
    <xf numFmtId="0" fontId="13" fillId="0" borderId="20" xfId="0" applyFont="1" applyFill="1" applyBorder="1" applyAlignment="1">
      <alignment horizontal="center" vertical="top"/>
    </xf>
    <xf numFmtId="0" fontId="3" fillId="0" borderId="20" xfId="1" applyFont="1" applyFill="1" applyBorder="1"/>
    <xf numFmtId="3" fontId="5" fillId="0" borderId="20" xfId="1" applyNumberFormat="1" applyFont="1" applyFill="1" applyBorder="1" applyAlignment="1">
      <alignment horizontal="center" vertical="top"/>
    </xf>
    <xf numFmtId="0" fontId="3" fillId="0" borderId="2" xfId="1" applyFont="1" applyFill="1" applyBorder="1" applyAlignment="1">
      <alignment vertical="top" wrapText="1"/>
    </xf>
    <xf numFmtId="0" fontId="15" fillId="0" borderId="3" xfId="1" applyFont="1" applyFill="1" applyBorder="1" applyAlignment="1">
      <alignment vertical="top" wrapText="1"/>
    </xf>
    <xf numFmtId="0" fontId="15" fillId="0" borderId="0" xfId="2" applyFont="1" applyFill="1" applyBorder="1" applyAlignment="1">
      <alignment vertical="top" wrapText="1"/>
    </xf>
    <xf numFmtId="0" fontId="16" fillId="0" borderId="0" xfId="0" applyFont="1" applyFill="1" applyBorder="1" applyAlignment="1">
      <alignment vertical="top" wrapText="1"/>
    </xf>
    <xf numFmtId="0" fontId="14" fillId="0" borderId="18" xfId="2" applyFont="1" applyFill="1" applyBorder="1" applyAlignment="1">
      <alignment horizontal="right" vertical="center"/>
    </xf>
    <xf numFmtId="44" fontId="14" fillId="0" borderId="26" xfId="0" applyNumberFormat="1" applyFont="1" applyFill="1" applyBorder="1" applyAlignment="1">
      <alignment vertical="center"/>
    </xf>
    <xf numFmtId="44" fontId="14" fillId="0" borderId="27" xfId="0" applyNumberFormat="1" applyFont="1" applyFill="1" applyBorder="1" applyAlignment="1">
      <alignment vertical="center"/>
    </xf>
    <xf numFmtId="44" fontId="14" fillId="0" borderId="28" xfId="0" applyNumberFormat="1" applyFont="1" applyFill="1" applyBorder="1" applyAlignment="1">
      <alignment vertical="center"/>
    </xf>
    <xf numFmtId="0" fontId="14" fillId="0" borderId="9" xfId="2" applyFont="1" applyFill="1" applyBorder="1" applyAlignment="1">
      <alignment horizontal="right" vertical="center"/>
    </xf>
    <xf numFmtId="0" fontId="10" fillId="0" borderId="11" xfId="2" applyFont="1" applyFill="1" applyBorder="1" applyAlignment="1">
      <alignment horizontal="right" vertical="center"/>
    </xf>
    <xf numFmtId="0" fontId="12" fillId="0" borderId="7" xfId="0" applyFont="1" applyFill="1" applyBorder="1" applyAlignment="1">
      <alignment horizontal="center" vertical="top"/>
    </xf>
    <xf numFmtId="44" fontId="8" fillId="0" borderId="9" xfId="0" applyNumberFormat="1" applyFont="1" applyFill="1" applyBorder="1" applyAlignment="1">
      <alignment horizontal="right" vertical="top"/>
    </xf>
    <xf numFmtId="0" fontId="12" fillId="0" borderId="13" xfId="0" applyFont="1" applyFill="1" applyBorder="1" applyAlignment="1">
      <alignment horizontal="center" vertical="top"/>
    </xf>
    <xf numFmtId="44" fontId="8" fillId="0" borderId="11" xfId="0" applyNumberFormat="1" applyFont="1" applyFill="1" applyBorder="1" applyAlignment="1">
      <alignment vertical="center" wrapText="1"/>
    </xf>
    <xf numFmtId="0" fontId="19" fillId="0" borderId="0" xfId="1" applyFont="1"/>
    <xf numFmtId="0" fontId="20" fillId="0" borderId="0" xfId="1" applyFont="1" applyBorder="1" applyAlignment="1">
      <alignment horizontal="center" vertical="center" wrapText="1"/>
    </xf>
    <xf numFmtId="0" fontId="21" fillId="0" borderId="0" xfId="1" applyFont="1"/>
    <xf numFmtId="0" fontId="22" fillId="0" borderId="0" xfId="1" applyFont="1"/>
    <xf numFmtId="0" fontId="21" fillId="0" borderId="0" xfId="1" applyFont="1" applyBorder="1" applyAlignment="1">
      <alignment vertical="center"/>
    </xf>
    <xf numFmtId="0" fontId="21" fillId="0" borderId="0" xfId="1" applyFont="1" applyBorder="1" applyAlignment="1">
      <alignment horizontal="justify"/>
    </xf>
    <xf numFmtId="0" fontId="22" fillId="0" borderId="0" xfId="1" applyFont="1" applyAlignment="1">
      <alignment vertical="top"/>
    </xf>
    <xf numFmtId="0" fontId="21" fillId="0" borderId="0" xfId="1" applyFont="1" applyBorder="1" applyAlignment="1">
      <alignment horizontal="justify" wrapText="1"/>
    </xf>
    <xf numFmtId="0" fontId="22" fillId="3" borderId="28" xfId="1" applyFont="1" applyFill="1" applyBorder="1" applyAlignment="1">
      <alignment horizontal="center" vertical="center" wrapText="1"/>
    </xf>
    <xf numFmtId="0" fontId="22" fillId="3" borderId="26" xfId="1" applyFont="1" applyFill="1" applyBorder="1" applyAlignment="1">
      <alignment horizontal="center" vertical="center" wrapText="1"/>
    </xf>
    <xf numFmtId="0" fontId="22" fillId="3" borderId="25" xfId="1" applyFont="1" applyFill="1" applyBorder="1" applyAlignment="1">
      <alignment horizontal="center" vertical="center" wrapText="1"/>
    </xf>
    <xf numFmtId="2" fontId="22" fillId="3" borderId="26" xfId="1" applyNumberFormat="1" applyFont="1" applyFill="1" applyBorder="1" applyAlignment="1">
      <alignment horizontal="center" vertical="center" wrapText="1"/>
    </xf>
    <xf numFmtId="0" fontId="22" fillId="0" borderId="29" xfId="1" applyFont="1" applyBorder="1" applyAlignment="1">
      <alignment horizontal="center"/>
    </xf>
    <xf numFmtId="4" fontId="21" fillId="0" borderId="30" xfId="1" applyNumberFormat="1" applyFont="1" applyFill="1" applyBorder="1"/>
    <xf numFmtId="4" fontId="21" fillId="0" borderId="31" xfId="1" applyNumberFormat="1" applyFont="1" applyFill="1" applyBorder="1"/>
    <xf numFmtId="0" fontId="25" fillId="0" borderId="29" xfId="1" applyFont="1" applyBorder="1" applyAlignment="1"/>
    <xf numFmtId="0" fontId="22" fillId="0" borderId="34" xfId="1" applyFont="1" applyBorder="1" applyAlignment="1">
      <alignment horizontal="center"/>
    </xf>
    <xf numFmtId="4" fontId="25" fillId="0" borderId="34" xfId="1" applyNumberFormat="1" applyFont="1" applyFill="1" applyBorder="1"/>
    <xf numFmtId="4" fontId="21" fillId="0" borderId="35" xfId="1" applyNumberFormat="1" applyFont="1" applyFill="1" applyBorder="1"/>
    <xf numFmtId="4" fontId="21" fillId="0" borderId="34" xfId="1" applyNumberFormat="1" applyFont="1" applyFill="1" applyBorder="1"/>
    <xf numFmtId="4" fontId="21" fillId="0" borderId="35" xfId="1" applyNumberFormat="1" applyFont="1" applyBorder="1"/>
    <xf numFmtId="0" fontId="25" fillId="0" borderId="34" xfId="1" applyFont="1" applyBorder="1" applyAlignment="1"/>
    <xf numFmtId="0" fontId="22" fillId="0" borderId="36" xfId="1" applyFont="1" applyBorder="1" applyAlignment="1">
      <alignment horizontal="center"/>
    </xf>
    <xf numFmtId="4" fontId="25" fillId="0" borderId="36" xfId="1" applyNumberFormat="1" applyFont="1" applyFill="1" applyBorder="1"/>
    <xf numFmtId="4" fontId="21" fillId="0" borderId="37" xfId="1" applyNumberFormat="1" applyFont="1" applyFill="1" applyBorder="1"/>
    <xf numFmtId="4" fontId="21" fillId="0" borderId="37" xfId="1" applyNumberFormat="1" applyFont="1" applyBorder="1"/>
    <xf numFmtId="0" fontId="25" fillId="0" borderId="36" xfId="1" applyFont="1" applyBorder="1" applyAlignment="1"/>
    <xf numFmtId="0" fontId="25" fillId="0" borderId="0" xfId="1" applyFont="1" applyFill="1" applyBorder="1"/>
    <xf numFmtId="4" fontId="21" fillId="0" borderId="0" xfId="1" applyNumberFormat="1" applyFont="1" applyFill="1" applyBorder="1"/>
    <xf numFmtId="166" fontId="21" fillId="0" borderId="0" xfId="1" applyNumberFormat="1" applyFont="1" applyFill="1" applyBorder="1"/>
    <xf numFmtId="166" fontId="21" fillId="0" borderId="0" xfId="1" applyNumberFormat="1" applyFont="1" applyBorder="1"/>
    <xf numFmtId="0" fontId="21" fillId="0" borderId="0" xfId="1" applyFont="1" applyBorder="1"/>
    <xf numFmtId="4" fontId="21" fillId="0" borderId="0" xfId="1" applyNumberFormat="1" applyFont="1" applyBorder="1"/>
    <xf numFmtId="4" fontId="21" fillId="0" borderId="0" xfId="1" applyNumberFormat="1" applyFont="1"/>
    <xf numFmtId="0" fontId="22" fillId="5" borderId="45" xfId="1" applyFont="1" applyFill="1" applyBorder="1" applyAlignment="1">
      <alignment horizontal="center" vertical="center" wrapText="1"/>
    </xf>
    <xf numFmtId="0" fontId="22" fillId="5" borderId="46" xfId="1" applyFont="1" applyFill="1" applyBorder="1" applyAlignment="1">
      <alignment horizontal="center" vertical="center" wrapText="1"/>
    </xf>
    <xf numFmtId="0" fontId="22" fillId="6" borderId="45" xfId="1" applyFont="1" applyFill="1" applyBorder="1" applyAlignment="1">
      <alignment horizontal="center" vertical="center" wrapText="1"/>
    </xf>
    <xf numFmtId="0" fontId="22" fillId="6" borderId="43" xfId="1" applyFont="1" applyFill="1" applyBorder="1" applyAlignment="1">
      <alignment horizontal="center" vertical="center" wrapText="1"/>
    </xf>
    <xf numFmtId="0" fontId="22" fillId="6" borderId="46" xfId="1" applyFont="1" applyFill="1" applyBorder="1" applyAlignment="1">
      <alignment horizontal="center" vertical="center" wrapText="1"/>
    </xf>
    <xf numFmtId="0" fontId="29" fillId="0" borderId="49" xfId="1" applyFont="1" applyBorder="1" applyAlignment="1">
      <alignment horizontal="center" vertical="center"/>
    </xf>
    <xf numFmtId="0" fontId="30" fillId="7" borderId="42" xfId="3" applyFont="1" applyFill="1" applyBorder="1" applyAlignment="1">
      <alignment horizontal="center" vertical="center"/>
    </xf>
    <xf numFmtId="0" fontId="29" fillId="0" borderId="47" xfId="1" applyFont="1" applyBorder="1" applyAlignment="1">
      <alignment horizontal="center" vertical="center"/>
    </xf>
    <xf numFmtId="0" fontId="29" fillId="0" borderId="50" xfId="1" applyFont="1" applyBorder="1" applyAlignment="1">
      <alignment horizontal="center" vertical="center"/>
    </xf>
    <xf numFmtId="0" fontId="24" fillId="0" borderId="47" xfId="1" applyFont="1" applyBorder="1" applyAlignment="1">
      <alignment horizontal="center" vertical="center"/>
    </xf>
    <xf numFmtId="0" fontId="24" fillId="0" borderId="49" xfId="1" applyFont="1" applyBorder="1" applyAlignment="1">
      <alignment horizontal="center" vertical="center"/>
    </xf>
    <xf numFmtId="0" fontId="24" fillId="0" borderId="50" xfId="1" applyFont="1" applyBorder="1" applyAlignment="1">
      <alignment horizontal="center" vertical="center"/>
    </xf>
    <xf numFmtId="164" fontId="24" fillId="0" borderId="33" xfId="1" applyNumberFormat="1" applyFont="1" applyBorder="1" applyAlignment="1">
      <alignment horizontal="center" vertical="center"/>
    </xf>
    <xf numFmtId="0" fontId="28" fillId="0" borderId="51" xfId="1" applyFont="1" applyBorder="1" applyAlignment="1">
      <alignment horizontal="center" vertical="center"/>
    </xf>
    <xf numFmtId="0" fontId="29" fillId="0" borderId="54" xfId="1" applyFont="1" applyBorder="1" applyAlignment="1">
      <alignment horizontal="center" vertical="center"/>
    </xf>
    <xf numFmtId="0" fontId="30" fillId="7" borderId="55" xfId="3" applyFont="1" applyFill="1" applyBorder="1" applyAlignment="1">
      <alignment horizontal="center" vertical="center"/>
    </xf>
    <xf numFmtId="0" fontId="29" fillId="0" borderId="51" xfId="1" applyFont="1" applyBorder="1" applyAlignment="1">
      <alignment horizontal="center" vertical="center"/>
    </xf>
    <xf numFmtId="0" fontId="29" fillId="0" borderId="55" xfId="1" applyFont="1" applyBorder="1" applyAlignment="1">
      <alignment horizontal="center" vertical="center"/>
    </xf>
    <xf numFmtId="0" fontId="24" fillId="0" borderId="51" xfId="1" applyFont="1" applyBorder="1" applyAlignment="1">
      <alignment horizontal="center" vertical="center"/>
    </xf>
    <xf numFmtId="0" fontId="24" fillId="0" borderId="54" xfId="1" applyFont="1" applyBorder="1" applyAlignment="1">
      <alignment horizontal="center" vertical="center"/>
    </xf>
    <xf numFmtId="0" fontId="24" fillId="0" borderId="55" xfId="1" applyFont="1" applyBorder="1" applyAlignment="1">
      <alignment horizontal="center" vertical="center"/>
    </xf>
    <xf numFmtId="164" fontId="24" fillId="0" borderId="56" xfId="1" applyNumberFormat="1" applyFont="1" applyBorder="1" applyAlignment="1">
      <alignment horizontal="center" vertical="center"/>
    </xf>
    <xf numFmtId="0" fontId="29" fillId="0" borderId="53" xfId="1" applyFont="1" applyBorder="1" applyAlignment="1">
      <alignment horizontal="center" vertical="center"/>
    </xf>
    <xf numFmtId="0" fontId="28" fillId="0" borderId="45" xfId="1" applyFont="1" applyBorder="1" applyAlignment="1">
      <alignment horizontal="center" vertical="center"/>
    </xf>
    <xf numFmtId="0" fontId="29" fillId="0" borderId="43" xfId="1" applyFont="1" applyBorder="1" applyAlignment="1">
      <alignment horizontal="center" vertical="center"/>
    </xf>
    <xf numFmtId="0" fontId="30" fillId="7" borderId="46" xfId="3" applyFont="1" applyFill="1" applyBorder="1" applyAlignment="1">
      <alignment horizontal="center" vertical="center"/>
    </xf>
    <xf numFmtId="0" fontId="29" fillId="0" borderId="45" xfId="1" applyFont="1" applyBorder="1" applyAlignment="1">
      <alignment horizontal="center" vertical="center"/>
    </xf>
    <xf numFmtId="0" fontId="29" fillId="0" borderId="46" xfId="1" applyFont="1" applyBorder="1" applyAlignment="1">
      <alignment horizontal="center" vertical="center"/>
    </xf>
    <xf numFmtId="0" fontId="24" fillId="0" borderId="45" xfId="1" applyFont="1" applyBorder="1" applyAlignment="1">
      <alignment horizontal="center" vertical="center"/>
    </xf>
    <xf numFmtId="0" fontId="24" fillId="0" borderId="43" xfId="1" applyFont="1" applyBorder="1" applyAlignment="1">
      <alignment horizontal="center" vertical="center"/>
    </xf>
    <xf numFmtId="0" fontId="24" fillId="0" borderId="46" xfId="1" applyFont="1" applyBorder="1" applyAlignment="1">
      <alignment horizontal="center" vertical="center"/>
    </xf>
    <xf numFmtId="164" fontId="24" fillId="0" borderId="58" xfId="1" applyNumberFormat="1" applyFont="1" applyBorder="1" applyAlignment="1">
      <alignment horizontal="center" vertical="center"/>
    </xf>
    <xf numFmtId="0" fontId="22" fillId="0" borderId="0" xfId="1" applyFont="1" applyBorder="1" applyAlignment="1">
      <alignment horizontal="center"/>
    </xf>
    <xf numFmtId="49" fontId="21" fillId="0" borderId="0" xfId="1" applyNumberFormat="1" applyFont="1" applyFill="1" applyBorder="1" applyAlignment="1">
      <alignment horizontal="left"/>
    </xf>
    <xf numFmtId="0" fontId="25" fillId="0" borderId="0" xfId="1" applyFont="1" applyBorder="1"/>
    <xf numFmtId="0" fontId="31" fillId="0" borderId="0" xfId="1" applyFont="1" applyBorder="1"/>
    <xf numFmtId="0" fontId="21" fillId="0" borderId="0" xfId="1" applyFont="1" applyBorder="1" applyAlignment="1">
      <alignment horizontal="left"/>
    </xf>
    <xf numFmtId="49" fontId="21" fillId="0" borderId="0" xfId="1" applyNumberFormat="1" applyFont="1" applyFill="1" applyBorder="1"/>
    <xf numFmtId="0" fontId="22" fillId="0" borderId="26" xfId="1" applyFont="1" applyBorder="1" applyAlignment="1"/>
    <xf numFmtId="0" fontId="22" fillId="0" borderId="0" xfId="1" applyFont="1" applyBorder="1" applyAlignment="1"/>
    <xf numFmtId="0" fontId="32" fillId="0" borderId="0" xfId="1" applyFont="1" applyBorder="1" applyAlignment="1"/>
    <xf numFmtId="0" fontId="25" fillId="0" borderId="0" xfId="1" applyFont="1" applyBorder="1" applyAlignment="1">
      <alignment horizontal="left"/>
    </xf>
    <xf numFmtId="0" fontId="22" fillId="0" borderId="0" xfId="1" applyFont="1" applyFill="1" applyBorder="1" applyAlignment="1">
      <alignment horizontal="center" vertical="center" wrapText="1"/>
    </xf>
    <xf numFmtId="0" fontId="22" fillId="3" borderId="14" xfId="1" applyFont="1" applyFill="1" applyBorder="1" applyAlignment="1">
      <alignment horizontal="center" vertical="center" wrapText="1"/>
    </xf>
    <xf numFmtId="0" fontId="22" fillId="3" borderId="17" xfId="1" applyFont="1" applyFill="1" applyBorder="1" applyAlignment="1">
      <alignment horizontal="center" vertical="center" wrapText="1"/>
    </xf>
    <xf numFmtId="0" fontId="22" fillId="0" borderId="29" xfId="1" applyFont="1" applyFill="1" applyBorder="1" applyAlignment="1">
      <alignment horizontal="center"/>
    </xf>
    <xf numFmtId="0" fontId="21" fillId="0" borderId="0" xfId="1" applyFont="1" applyFill="1" applyBorder="1"/>
    <xf numFmtId="0" fontId="22" fillId="0" borderId="41" xfId="1" applyFont="1" applyBorder="1" applyAlignment="1">
      <alignment horizontal="center" vertical="center" wrapText="1"/>
    </xf>
    <xf numFmtId="0" fontId="22" fillId="0" borderId="42" xfId="1" applyFont="1" applyBorder="1" applyAlignment="1">
      <alignment horizontal="center" vertical="center" wrapText="1"/>
    </xf>
    <xf numFmtId="0" fontId="22" fillId="0" borderId="5" xfId="1" applyFont="1" applyFill="1" applyBorder="1" applyAlignment="1">
      <alignment horizontal="center"/>
    </xf>
    <xf numFmtId="0" fontId="22" fillId="0" borderId="51" xfId="1" applyFont="1" applyBorder="1" applyAlignment="1">
      <alignment horizontal="center" vertical="center" wrapText="1"/>
    </xf>
    <xf numFmtId="0" fontId="22" fillId="0" borderId="55" xfId="1" applyFont="1" applyBorder="1" applyAlignment="1">
      <alignment horizontal="center" vertical="center" wrapText="1"/>
    </xf>
    <xf numFmtId="0" fontId="22" fillId="0" borderId="60" xfId="1" applyFont="1" applyFill="1" applyBorder="1" applyAlignment="1">
      <alignment horizontal="center"/>
    </xf>
    <xf numFmtId="0" fontId="22" fillId="0" borderId="34" xfId="1" applyFont="1" applyFill="1" applyBorder="1" applyAlignment="1">
      <alignment horizontal="center"/>
    </xf>
    <xf numFmtId="0" fontId="22" fillId="0" borderId="36" xfId="1" applyFont="1" applyFill="1" applyBorder="1" applyAlignment="1">
      <alignment horizontal="center"/>
    </xf>
    <xf numFmtId="0" fontId="33" fillId="0" borderId="0" xfId="1" applyFont="1" applyFill="1" applyBorder="1" applyAlignment="1">
      <alignment horizontal="center"/>
    </xf>
    <xf numFmtId="0" fontId="19" fillId="0" borderId="0" xfId="1" applyNumberFormat="1" applyFont="1" applyBorder="1" applyAlignment="1">
      <alignment horizontal="left"/>
    </xf>
    <xf numFmtId="0" fontId="34" fillId="0" borderId="0" xfId="1" applyFont="1" applyBorder="1"/>
    <xf numFmtId="0" fontId="19" fillId="0" borderId="0" xfId="1" applyFont="1" applyBorder="1"/>
    <xf numFmtId="0" fontId="19" fillId="0" borderId="0" xfId="1" applyFont="1" applyBorder="1" applyAlignment="1">
      <alignment horizontal="left"/>
    </xf>
    <xf numFmtId="0" fontId="33" fillId="0" borderId="0" xfId="1" applyFont="1" applyBorder="1" applyAlignment="1">
      <alignment horizontal="center"/>
    </xf>
    <xf numFmtId="49" fontId="19" fillId="0" borderId="0" xfId="1" applyNumberFormat="1" applyFont="1" applyFill="1" applyBorder="1"/>
    <xf numFmtId="0" fontId="35" fillId="0" borderId="0" xfId="1" applyFont="1" applyBorder="1"/>
    <xf numFmtId="0" fontId="33" fillId="0" borderId="0" xfId="1" applyFont="1" applyBorder="1" applyAlignment="1">
      <alignment vertical="center"/>
    </xf>
    <xf numFmtId="0" fontId="34" fillId="0" borderId="0" xfId="1" applyFont="1" applyBorder="1" applyAlignment="1">
      <alignment horizontal="center" wrapText="1"/>
    </xf>
    <xf numFmtId="0" fontId="22" fillId="0" borderId="12" xfId="1" applyFont="1" applyBorder="1" applyAlignment="1">
      <alignment horizontal="center" vertical="center" wrapText="1"/>
    </xf>
    <xf numFmtId="0" fontId="22" fillId="0" borderId="46" xfId="1" applyFont="1" applyBorder="1" applyAlignment="1">
      <alignment horizontal="center" vertical="center" wrapText="1"/>
    </xf>
    <xf numFmtId="0" fontId="21" fillId="0" borderId="0" xfId="1" applyFont="1" applyFill="1" applyBorder="1" applyAlignment="1">
      <alignment horizontal="center"/>
    </xf>
    <xf numFmtId="49" fontId="21" fillId="0" borderId="0" xfId="1" applyNumberFormat="1" applyFont="1" applyBorder="1"/>
    <xf numFmtId="0" fontId="19" fillId="0" borderId="0" xfId="1" applyFont="1" applyFill="1" applyBorder="1" applyAlignment="1">
      <alignment horizontal="center"/>
    </xf>
    <xf numFmtId="49" fontId="19" fillId="0" borderId="0" xfId="1" applyNumberFormat="1" applyFont="1" applyBorder="1"/>
    <xf numFmtId="0" fontId="34" fillId="0" borderId="0" xfId="1" applyFont="1" applyAlignment="1">
      <alignment vertical="top" wrapText="1"/>
    </xf>
    <xf numFmtId="0" fontId="22" fillId="0" borderId="0" xfId="1" applyFont="1" applyAlignment="1"/>
    <xf numFmtId="0" fontId="21" fillId="0" borderId="0" xfId="1" applyFont="1" applyAlignment="1"/>
    <xf numFmtId="0" fontId="22" fillId="0" borderId="0" xfId="1" applyFont="1" applyAlignment="1">
      <alignment horizontal="left"/>
    </xf>
    <xf numFmtId="0" fontId="1" fillId="7" borderId="61" xfId="4" applyFill="1" applyBorder="1"/>
    <xf numFmtId="0" fontId="1" fillId="7" borderId="62" xfId="4" applyFill="1" applyBorder="1"/>
    <xf numFmtId="0" fontId="1" fillId="7" borderId="63" xfId="4" applyFill="1" applyBorder="1"/>
    <xf numFmtId="0" fontId="1" fillId="0" borderId="0" xfId="4"/>
    <xf numFmtId="0" fontId="1" fillId="7" borderId="20" xfId="4" applyFill="1" applyBorder="1"/>
    <xf numFmtId="0" fontId="37" fillId="7" borderId="0" xfId="4" applyFont="1" applyFill="1" applyBorder="1" applyAlignment="1"/>
    <xf numFmtId="0" fontId="38" fillId="7" borderId="13" xfId="4" applyFont="1" applyFill="1" applyBorder="1" applyAlignment="1"/>
    <xf numFmtId="0" fontId="1" fillId="7" borderId="0" xfId="4" applyFill="1" applyBorder="1"/>
    <xf numFmtId="0" fontId="37" fillId="7" borderId="13" xfId="4" applyFont="1" applyFill="1" applyBorder="1" applyAlignment="1">
      <alignment horizontal="right"/>
    </xf>
    <xf numFmtId="0" fontId="1" fillId="7" borderId="2" xfId="4" applyFill="1" applyBorder="1"/>
    <xf numFmtId="0" fontId="40" fillId="0" borderId="0" xfId="5" applyFont="1"/>
    <xf numFmtId="0" fontId="1" fillId="0" borderId="0" xfId="4" applyBorder="1"/>
    <xf numFmtId="0" fontId="1" fillId="8" borderId="27" xfId="4" applyFill="1" applyBorder="1" applyAlignment="1">
      <alignment horizontal="center" vertical="center"/>
    </xf>
    <xf numFmtId="0" fontId="1" fillId="8" borderId="6" xfId="4" applyFill="1" applyBorder="1"/>
    <xf numFmtId="0" fontId="1" fillId="8" borderId="7" xfId="4" applyFill="1" applyBorder="1"/>
    <xf numFmtId="0" fontId="2" fillId="8" borderId="7" xfId="4" applyFont="1" applyFill="1" applyBorder="1" applyAlignment="1">
      <alignment horizontal="right" vertical="center"/>
    </xf>
    <xf numFmtId="0" fontId="1" fillId="8" borderId="1" xfId="4" applyFill="1" applyBorder="1"/>
    <xf numFmtId="0" fontId="1" fillId="8" borderId="0" xfId="4" applyFill="1" applyBorder="1"/>
    <xf numFmtId="0" fontId="1" fillId="8" borderId="0" xfId="4" applyFont="1" applyFill="1" applyBorder="1" applyAlignment="1">
      <alignment horizontal="right" vertical="center"/>
    </xf>
    <xf numFmtId="0" fontId="1" fillId="8" borderId="64" xfId="4" applyFill="1" applyBorder="1"/>
    <xf numFmtId="0" fontId="1" fillId="8" borderId="65" xfId="4" applyFill="1" applyBorder="1"/>
    <xf numFmtId="0" fontId="2" fillId="8" borderId="65" xfId="4" applyFont="1" applyFill="1" applyBorder="1" applyAlignment="1">
      <alignment horizontal="right" vertical="center"/>
    </xf>
    <xf numFmtId="0" fontId="44" fillId="9" borderId="35" xfId="4" applyFont="1" applyFill="1" applyBorder="1" applyAlignment="1">
      <alignment vertical="center"/>
    </xf>
    <xf numFmtId="0" fontId="45" fillId="9" borderId="53" xfId="4" applyFont="1" applyFill="1" applyBorder="1" applyAlignment="1">
      <alignment horizontal="right" vertical="center"/>
    </xf>
    <xf numFmtId="0" fontId="46" fillId="10" borderId="63" xfId="5" applyFont="1" applyFill="1" applyBorder="1" applyAlignment="1">
      <alignment horizontal="left" vertical="center" wrapText="1"/>
    </xf>
    <xf numFmtId="0" fontId="46" fillId="7" borderId="0" xfId="5" applyFont="1" applyFill="1" applyBorder="1"/>
    <xf numFmtId="0" fontId="3" fillId="7" borderId="0" xfId="5" applyFill="1" applyBorder="1"/>
    <xf numFmtId="167" fontId="46" fillId="10" borderId="70" xfId="5" applyNumberFormat="1" applyFont="1" applyFill="1" applyBorder="1" applyAlignment="1">
      <alignment horizontal="left" vertical="center"/>
    </xf>
    <xf numFmtId="0" fontId="1" fillId="7" borderId="0" xfId="4" applyFill="1" applyBorder="1" applyAlignment="1">
      <alignment vertical="center"/>
    </xf>
    <xf numFmtId="0" fontId="46" fillId="7" borderId="0" xfId="5" applyFont="1" applyFill="1" applyBorder="1" applyAlignment="1">
      <alignment vertical="center" wrapText="1"/>
    </xf>
    <xf numFmtId="0" fontId="7" fillId="7" borderId="0" xfId="5" applyFont="1" applyFill="1" applyBorder="1" applyAlignment="1"/>
    <xf numFmtId="0" fontId="7" fillId="7" borderId="71" xfId="5" applyFont="1" applyFill="1" applyBorder="1" applyAlignment="1"/>
    <xf numFmtId="0" fontId="47" fillId="0" borderId="0" xfId="1" applyFont="1" applyBorder="1"/>
    <xf numFmtId="0" fontId="7" fillId="7" borderId="0" xfId="5" applyFont="1" applyFill="1" applyBorder="1" applyAlignment="1">
      <alignment horizontal="right"/>
    </xf>
    <xf numFmtId="14" fontId="3" fillId="7" borderId="71" xfId="5" applyNumberFormat="1" applyFill="1" applyBorder="1" applyAlignment="1">
      <alignment horizontal="center"/>
    </xf>
    <xf numFmtId="0" fontId="3" fillId="7" borderId="0" xfId="5" applyFill="1" applyBorder="1" applyAlignment="1"/>
    <xf numFmtId="0" fontId="48" fillId="7" borderId="0" xfId="5" applyFont="1" applyFill="1" applyBorder="1" applyAlignment="1">
      <alignment horizontal="left"/>
    </xf>
    <xf numFmtId="0" fontId="1" fillId="7" borderId="69" xfId="4" applyFill="1" applyBorder="1"/>
    <xf numFmtId="0" fontId="7" fillId="7" borderId="32" xfId="5" applyFont="1" applyFill="1" applyBorder="1" applyAlignment="1"/>
    <xf numFmtId="0" fontId="49" fillId="7" borderId="32" xfId="5" applyFont="1" applyFill="1" applyBorder="1" applyAlignment="1">
      <alignment horizontal="left"/>
    </xf>
    <xf numFmtId="0" fontId="50" fillId="7" borderId="32" xfId="5" applyFont="1" applyFill="1" applyBorder="1" applyAlignment="1">
      <alignment horizontal="left"/>
    </xf>
    <xf numFmtId="0" fontId="3" fillId="7" borderId="32" xfId="5" applyFill="1" applyBorder="1"/>
    <xf numFmtId="0" fontId="1" fillId="7" borderId="70" xfId="4" applyFill="1" applyBorder="1"/>
    <xf numFmtId="0" fontId="3" fillId="7" borderId="62" xfId="5" applyFill="1" applyBorder="1"/>
    <xf numFmtId="0" fontId="3" fillId="0" borderId="0" xfId="5"/>
    <xf numFmtId="0" fontId="53" fillId="0" borderId="0" xfId="0" applyFont="1"/>
    <xf numFmtId="44" fontId="13" fillId="0" borderId="22" xfId="0" applyNumberFormat="1" applyFont="1" applyFill="1" applyBorder="1" applyAlignment="1">
      <alignment vertical="top"/>
    </xf>
    <xf numFmtId="4" fontId="3" fillId="0" borderId="4" xfId="1" applyNumberFormat="1" applyFont="1" applyFill="1" applyBorder="1" applyAlignment="1">
      <alignment horizontal="center" vertical="top"/>
    </xf>
    <xf numFmtId="0" fontId="3" fillId="0" borderId="0" xfId="1" applyFont="1" applyFill="1" applyBorder="1" applyAlignment="1">
      <alignment vertical="top" wrapText="1"/>
    </xf>
    <xf numFmtId="0" fontId="11" fillId="0" borderId="0" xfId="0" applyFont="1" applyFill="1" applyBorder="1" applyAlignment="1">
      <alignment vertical="center" wrapText="1"/>
    </xf>
    <xf numFmtId="0" fontId="0" fillId="0" borderId="0" xfId="0" applyFill="1" applyBorder="1" applyAlignment="1">
      <alignment horizontal="center" vertical="top"/>
    </xf>
    <xf numFmtId="0" fontId="0" fillId="0" borderId="0" xfId="0" applyFill="1" applyBorder="1"/>
    <xf numFmtId="0" fontId="12" fillId="0" borderId="0" xfId="0" applyFont="1" applyFill="1" applyBorder="1" applyAlignment="1">
      <alignment horizontal="left" vertical="top"/>
    </xf>
    <xf numFmtId="0" fontId="3" fillId="0" borderId="0" xfId="1" applyFont="1" applyFill="1" applyBorder="1"/>
    <xf numFmtId="4" fontId="5" fillId="0" borderId="0" xfId="1" applyNumberFormat="1" applyFont="1" applyFill="1" applyBorder="1" applyAlignment="1">
      <alignment horizontal="center" vertical="top"/>
    </xf>
    <xf numFmtId="0" fontId="12" fillId="0" borderId="0" xfId="0" applyFont="1" applyBorder="1"/>
    <xf numFmtId="0" fontId="0" fillId="0" borderId="0" xfId="0" applyBorder="1"/>
    <xf numFmtId="0" fontId="14" fillId="0" borderId="3" xfId="0" applyFont="1" applyFill="1" applyBorder="1" applyAlignment="1">
      <alignment vertical="top" wrapText="1"/>
    </xf>
    <xf numFmtId="0" fontId="57" fillId="0" borderId="0" xfId="0" applyFont="1" applyFill="1" applyBorder="1" applyAlignment="1">
      <alignment vertical="top" wrapText="1"/>
    </xf>
    <xf numFmtId="0" fontId="10" fillId="0" borderId="0" xfId="0" applyFont="1" applyFill="1" applyBorder="1" applyAlignment="1">
      <alignment vertical="center" wrapText="1"/>
    </xf>
    <xf numFmtId="0" fontId="5" fillId="0" borderId="3" xfId="1" applyFont="1" applyFill="1" applyBorder="1" applyAlignment="1">
      <alignment horizontal="center" vertical="center"/>
    </xf>
    <xf numFmtId="3" fontId="5" fillId="0" borderId="20" xfId="1" applyNumberFormat="1" applyFont="1" applyFill="1" applyBorder="1" applyAlignment="1">
      <alignment horizontal="center" vertical="center"/>
    </xf>
    <xf numFmtId="43" fontId="13" fillId="0" borderId="4" xfId="0" applyNumberFormat="1" applyFont="1" applyFill="1" applyBorder="1" applyAlignment="1">
      <alignment vertical="center"/>
    </xf>
    <xf numFmtId="44" fontId="13" fillId="0" borderId="5" xfId="0" applyNumberFormat="1" applyFont="1" applyFill="1" applyBorder="1" applyAlignment="1">
      <alignment vertical="center"/>
    </xf>
    <xf numFmtId="0" fontId="3" fillId="0" borderId="3" xfId="1" applyFont="1" applyFill="1" applyBorder="1" applyAlignment="1">
      <alignment vertical="center"/>
    </xf>
    <xf numFmtId="0" fontId="3" fillId="0" borderId="20" xfId="1" applyFont="1" applyFill="1" applyBorder="1" applyAlignment="1">
      <alignment vertical="center"/>
    </xf>
    <xf numFmtId="44" fontId="13" fillId="0" borderId="22" xfId="0" applyNumberFormat="1" applyFont="1" applyFill="1" applyBorder="1" applyAlignment="1">
      <alignment vertical="center"/>
    </xf>
    <xf numFmtId="0" fontId="10" fillId="0" borderId="3" xfId="0" applyFont="1" applyFill="1" applyBorder="1" applyAlignment="1">
      <alignment vertical="center" wrapText="1"/>
    </xf>
    <xf numFmtId="0" fontId="13" fillId="0" borderId="0" xfId="0" applyFont="1" applyFill="1" applyBorder="1" applyAlignment="1">
      <alignment vertical="center" wrapText="1"/>
    </xf>
    <xf numFmtId="0" fontId="13" fillId="0" borderId="3" xfId="0" applyFont="1" applyFill="1" applyBorder="1" applyAlignment="1">
      <alignment horizontal="center" vertical="center"/>
    </xf>
    <xf numFmtId="4" fontId="3" fillId="0" borderId="4" xfId="1" applyNumberFormat="1" applyFont="1" applyFill="1" applyBorder="1" applyAlignment="1">
      <alignment horizontal="center" vertical="center"/>
    </xf>
    <xf numFmtId="168" fontId="13" fillId="0" borderId="20" xfId="0" applyNumberFormat="1" applyFont="1" applyFill="1" applyBorder="1" applyAlignment="1">
      <alignment horizontal="center" vertical="center"/>
    </xf>
    <xf numFmtId="0" fontId="12" fillId="0" borderId="3" xfId="0" applyFont="1" applyFill="1" applyBorder="1" applyAlignment="1">
      <alignment horizontal="center" vertical="center"/>
    </xf>
    <xf numFmtId="168" fontId="12" fillId="0" borderId="20" xfId="0" applyNumberFormat="1" applyFont="1" applyFill="1" applyBorder="1" applyAlignment="1">
      <alignment horizontal="center" vertical="center"/>
    </xf>
    <xf numFmtId="43" fontId="12" fillId="0" borderId="4" xfId="0" applyNumberFormat="1" applyFont="1" applyFill="1" applyBorder="1" applyAlignment="1">
      <alignment vertical="center"/>
    </xf>
    <xf numFmtId="44" fontId="12" fillId="0" borderId="5" xfId="0" applyNumberFormat="1" applyFont="1" applyFill="1" applyBorder="1" applyAlignment="1">
      <alignment vertical="center"/>
    </xf>
    <xf numFmtId="0" fontId="12" fillId="0" borderId="7" xfId="0" applyFont="1" applyFill="1" applyBorder="1" applyAlignment="1">
      <alignment horizontal="left" vertical="top"/>
    </xf>
    <xf numFmtId="0" fontId="10" fillId="0" borderId="7" xfId="0" applyFont="1" applyFill="1" applyBorder="1" applyAlignment="1">
      <alignment vertical="top" wrapText="1"/>
    </xf>
    <xf numFmtId="0" fontId="3" fillId="0" borderId="7" xfId="1" applyFont="1" applyFill="1" applyBorder="1"/>
    <xf numFmtId="4" fontId="5" fillId="0" borderId="7" xfId="1" applyNumberFormat="1" applyFont="1" applyFill="1" applyBorder="1" applyAlignment="1">
      <alignment horizontal="center" vertical="top"/>
    </xf>
    <xf numFmtId="44" fontId="8" fillId="0" borderId="14" xfId="2" applyNumberFormat="1" applyFont="1" applyFill="1" applyBorder="1" applyAlignment="1">
      <alignment horizontal="center" vertical="center" wrapText="1"/>
    </xf>
    <xf numFmtId="44" fontId="8" fillId="0" borderId="17" xfId="2" applyNumberFormat="1" applyFont="1" applyFill="1" applyBorder="1" applyAlignment="1">
      <alignment horizontal="center" vertical="center" wrapText="1"/>
    </xf>
    <xf numFmtId="0" fontId="0" fillId="0" borderId="19" xfId="0" applyFill="1" applyBorder="1" applyAlignment="1">
      <alignment horizontal="center" vertical="top"/>
    </xf>
    <xf numFmtId="0" fontId="0" fillId="0" borderId="4" xfId="0" applyFill="1" applyBorder="1"/>
    <xf numFmtId="0" fontId="18" fillId="0" borderId="19" xfId="0" applyFont="1" applyFill="1" applyBorder="1" applyAlignment="1">
      <alignment horizontal="center" vertical="center"/>
    </xf>
    <xf numFmtId="0" fontId="14" fillId="0" borderId="21" xfId="2" applyFont="1" applyFill="1" applyBorder="1" applyAlignment="1">
      <alignment horizontal="right" vertical="center"/>
    </xf>
    <xf numFmtId="44" fontId="14" fillId="0" borderId="72" xfId="0" applyNumberFormat="1" applyFont="1" applyFill="1" applyBorder="1" applyAlignment="1">
      <alignment vertical="center"/>
    </xf>
    <xf numFmtId="0" fontId="10" fillId="0" borderId="23" xfId="2" applyFont="1" applyFill="1" applyBorder="1" applyAlignment="1">
      <alignment horizontal="right" vertical="center"/>
    </xf>
    <xf numFmtId="44" fontId="14" fillId="0" borderId="73" xfId="0" applyNumberFormat="1" applyFont="1" applyFill="1" applyBorder="1" applyAlignment="1">
      <alignment vertical="center"/>
    </xf>
    <xf numFmtId="0" fontId="14" fillId="0" borderId="14" xfId="2" applyFont="1" applyFill="1" applyBorder="1" applyAlignment="1">
      <alignment horizontal="right" vertical="center"/>
    </xf>
    <xf numFmtId="44" fontId="14" fillId="0" borderId="17" xfId="0" applyNumberFormat="1" applyFont="1" applyFill="1" applyBorder="1" applyAlignment="1">
      <alignment vertical="center"/>
    </xf>
    <xf numFmtId="0" fontId="13" fillId="0" borderId="19" xfId="0" applyFont="1" applyFill="1" applyBorder="1" applyAlignment="1">
      <alignment horizontal="center" vertical="top"/>
    </xf>
    <xf numFmtId="0" fontId="13" fillId="0" borderId="4" xfId="0" applyFont="1" applyFill="1" applyBorder="1"/>
    <xf numFmtId="0" fontId="58" fillId="11" borderId="14" xfId="6" applyFont="1" applyFill="1" applyBorder="1" applyAlignment="1">
      <alignment horizontal="center" vertical="center"/>
    </xf>
    <xf numFmtId="0" fontId="58" fillId="11" borderId="74" xfId="6" applyFont="1" applyFill="1" applyBorder="1" applyAlignment="1">
      <alignment horizontal="center" vertical="center"/>
    </xf>
    <xf numFmtId="0" fontId="45" fillId="11" borderId="25" xfId="6" applyFont="1" applyFill="1" applyBorder="1" applyAlignment="1">
      <alignment vertical="center"/>
    </xf>
    <xf numFmtId="0" fontId="58" fillId="11" borderId="17" xfId="6" applyFont="1" applyFill="1" applyBorder="1" applyAlignment="1">
      <alignment horizontal="center" vertical="center"/>
    </xf>
    <xf numFmtId="0" fontId="1" fillId="11" borderId="24" xfId="4" applyFill="1" applyBorder="1"/>
    <xf numFmtId="0" fontId="45" fillId="11" borderId="25" xfId="6" applyFont="1" applyFill="1" applyBorder="1" applyAlignment="1">
      <alignment horizontal="right" vertical="center"/>
    </xf>
    <xf numFmtId="0" fontId="44" fillId="9" borderId="66" xfId="4" applyFont="1" applyFill="1" applyBorder="1" applyAlignment="1">
      <alignment vertical="center"/>
    </xf>
    <xf numFmtId="0" fontId="44" fillId="9" borderId="30" xfId="4" applyFont="1" applyFill="1" applyBorder="1" applyAlignment="1">
      <alignment vertical="center"/>
    </xf>
    <xf numFmtId="0" fontId="45" fillId="9" borderId="48" xfId="4" applyFont="1" applyFill="1" applyBorder="1" applyAlignment="1">
      <alignment horizontal="right" vertical="center"/>
    </xf>
    <xf numFmtId="0" fontId="45" fillId="9" borderId="59" xfId="4" applyFont="1" applyFill="1" applyBorder="1" applyAlignment="1">
      <alignment horizontal="right" vertical="center"/>
    </xf>
    <xf numFmtId="0" fontId="44" fillId="9" borderId="67" xfId="4" applyFont="1" applyFill="1" applyBorder="1" applyAlignment="1">
      <alignment vertical="center"/>
    </xf>
    <xf numFmtId="0" fontId="45" fillId="9" borderId="56" xfId="4" applyFont="1" applyFill="1" applyBorder="1" applyAlignment="1">
      <alignment horizontal="right" vertical="center"/>
    </xf>
    <xf numFmtId="0" fontId="44" fillId="9" borderId="68" xfId="4" applyFont="1" applyFill="1" applyBorder="1" applyAlignment="1">
      <alignment vertical="center"/>
    </xf>
    <xf numFmtId="0" fontId="44" fillId="9" borderId="37" xfId="4" applyFont="1" applyFill="1" applyBorder="1" applyAlignment="1">
      <alignment vertical="center"/>
    </xf>
    <xf numFmtId="0" fontId="37" fillId="7" borderId="0" xfId="4" applyFont="1" applyFill="1" applyBorder="1" applyAlignment="1">
      <alignment vertical="center"/>
    </xf>
    <xf numFmtId="0" fontId="52" fillId="9" borderId="54" xfId="6" quotePrefix="1" applyFont="1" applyFill="1" applyBorder="1" applyAlignment="1">
      <alignment horizontal="center" vertical="center"/>
    </xf>
    <xf numFmtId="0" fontId="52" fillId="9" borderId="54" xfId="6" applyFont="1" applyFill="1" applyBorder="1" applyAlignment="1">
      <alignment horizontal="center" vertical="center"/>
    </xf>
    <xf numFmtId="0" fontId="52" fillId="9" borderId="41" xfId="6" quotePrefix="1" applyFont="1" applyFill="1" applyBorder="1" applyAlignment="1">
      <alignment horizontal="center" vertical="center"/>
    </xf>
    <xf numFmtId="0" fontId="52" fillId="9" borderId="39" xfId="6" quotePrefix="1" applyFont="1" applyFill="1" applyBorder="1" applyAlignment="1">
      <alignment horizontal="center" vertical="center"/>
    </xf>
    <xf numFmtId="0" fontId="52" fillId="9" borderId="42" xfId="6" quotePrefix="1" applyFont="1" applyFill="1" applyBorder="1" applyAlignment="1">
      <alignment horizontal="center" vertical="center"/>
    </xf>
    <xf numFmtId="0" fontId="52" fillId="9" borderId="51" xfId="6" applyFont="1" applyFill="1" applyBorder="1" applyAlignment="1">
      <alignment horizontal="center" vertical="center"/>
    </xf>
    <xf numFmtId="0" fontId="52" fillId="9" borderId="55" xfId="6" applyFont="1" applyFill="1" applyBorder="1" applyAlignment="1">
      <alignment horizontal="center" vertical="center"/>
    </xf>
    <xf numFmtId="0" fontId="52" fillId="9" borderId="51" xfId="6" quotePrefix="1" applyFont="1" applyFill="1" applyBorder="1" applyAlignment="1">
      <alignment horizontal="center" vertical="center"/>
    </xf>
    <xf numFmtId="0" fontId="52" fillId="9" borderId="55" xfId="6" quotePrefix="1" applyFont="1" applyFill="1" applyBorder="1" applyAlignment="1">
      <alignment horizontal="center" vertical="center"/>
    </xf>
    <xf numFmtId="0" fontId="52" fillId="9" borderId="45" xfId="6" quotePrefix="1" applyFont="1" applyFill="1" applyBorder="1" applyAlignment="1">
      <alignment horizontal="center" vertical="center"/>
    </xf>
    <xf numFmtId="0" fontId="52" fillId="9" borderId="43" xfId="6" quotePrefix="1" applyFont="1" applyFill="1" applyBorder="1" applyAlignment="1">
      <alignment horizontal="center" vertical="center"/>
    </xf>
    <xf numFmtId="0" fontId="52" fillId="9" borderId="46" xfId="6" quotePrefix="1" applyFont="1" applyFill="1" applyBorder="1" applyAlignment="1">
      <alignment horizontal="center" vertical="center"/>
    </xf>
    <xf numFmtId="0" fontId="4" fillId="7" borderId="14" xfId="4" applyFont="1" applyFill="1" applyBorder="1" applyAlignment="1">
      <alignment horizontal="center" vertical="center" wrapText="1"/>
    </xf>
    <xf numFmtId="0" fontId="4" fillId="7" borderId="74" xfId="4" applyFont="1" applyFill="1" applyBorder="1" applyAlignment="1">
      <alignment horizontal="center" vertical="center" wrapText="1"/>
    </xf>
    <xf numFmtId="0" fontId="4" fillId="7" borderId="17" xfId="4" applyFont="1" applyFill="1" applyBorder="1" applyAlignment="1">
      <alignment horizontal="center" vertical="center" wrapText="1"/>
    </xf>
    <xf numFmtId="4" fontId="1" fillId="7" borderId="19" xfId="4" applyNumberFormat="1" applyFill="1" applyBorder="1" applyAlignment="1">
      <alignment horizontal="center" vertical="center"/>
    </xf>
    <xf numFmtId="4" fontId="1" fillId="7" borderId="3" xfId="4" applyNumberFormat="1" applyFill="1" applyBorder="1" applyAlignment="1">
      <alignment horizontal="center" vertical="center"/>
    </xf>
    <xf numFmtId="4" fontId="1" fillId="7" borderId="4" xfId="4" applyNumberFormat="1" applyFill="1" applyBorder="1" applyAlignment="1">
      <alignment horizontal="center" vertical="center"/>
    </xf>
    <xf numFmtId="167" fontId="2" fillId="7" borderId="21" xfId="4" applyNumberFormat="1" applyFont="1" applyFill="1" applyBorder="1" applyAlignment="1">
      <alignment horizontal="center" vertical="center"/>
    </xf>
    <xf numFmtId="167" fontId="2" fillId="7" borderId="75" xfId="4" applyNumberFormat="1" applyFont="1" applyFill="1" applyBorder="1" applyAlignment="1">
      <alignment horizontal="center" vertical="center"/>
    </xf>
    <xf numFmtId="167" fontId="2" fillId="7" borderId="72" xfId="4" applyNumberFormat="1" applyFont="1" applyFill="1" applyBorder="1" applyAlignment="1">
      <alignment horizontal="center" vertical="center"/>
    </xf>
    <xf numFmtId="4" fontId="1" fillId="0" borderId="19" xfId="4" applyNumberFormat="1" applyFill="1" applyBorder="1" applyAlignment="1">
      <alignment horizontal="center" vertical="center"/>
    </xf>
    <xf numFmtId="4" fontId="1" fillId="0" borderId="3" xfId="4" applyNumberFormat="1" applyFill="1" applyBorder="1" applyAlignment="1">
      <alignment horizontal="center" vertical="center"/>
    </xf>
    <xf numFmtId="4" fontId="1" fillId="0" borderId="4" xfId="4" applyNumberFormat="1" applyFill="1" applyBorder="1" applyAlignment="1">
      <alignment horizontal="center" vertical="center"/>
    </xf>
    <xf numFmtId="167" fontId="2" fillId="7" borderId="76" xfId="4" applyNumberFormat="1" applyFont="1" applyFill="1" applyBorder="1" applyAlignment="1">
      <alignment horizontal="center" vertical="center"/>
    </xf>
    <xf numFmtId="167" fontId="2" fillId="7" borderId="77" xfId="4" applyNumberFormat="1" applyFont="1" applyFill="1" applyBorder="1" applyAlignment="1">
      <alignment horizontal="center" vertical="center"/>
    </xf>
    <xf numFmtId="167" fontId="2" fillId="7" borderId="78" xfId="4" applyNumberFormat="1" applyFont="1" applyFill="1" applyBorder="1" applyAlignment="1">
      <alignment horizontal="center" vertical="center"/>
    </xf>
    <xf numFmtId="164" fontId="30" fillId="7" borderId="29" xfId="3" applyNumberFormat="1" applyFont="1" applyFill="1" applyBorder="1" applyAlignment="1">
      <alignment horizontal="center" vertical="center"/>
    </xf>
    <xf numFmtId="164" fontId="30" fillId="7" borderId="34" xfId="3" applyNumberFormat="1" applyFont="1" applyFill="1" applyBorder="1" applyAlignment="1">
      <alignment horizontal="center" vertical="center"/>
    </xf>
    <xf numFmtId="4" fontId="25" fillId="0" borderId="29" xfId="1" applyNumberFormat="1" applyFont="1" applyFill="1" applyBorder="1"/>
    <xf numFmtId="4" fontId="21" fillId="0" borderId="29" xfId="1" applyNumberFormat="1" applyFont="1" applyFill="1" applyBorder="1"/>
    <xf numFmtId="4" fontId="21" fillId="0" borderId="30" xfId="1" applyNumberFormat="1" applyFont="1" applyBorder="1"/>
    <xf numFmtId="4" fontId="21" fillId="0" borderId="27" xfId="1" applyNumberFormat="1" applyFont="1" applyFill="1" applyBorder="1"/>
    <xf numFmtId="0" fontId="28" fillId="0" borderId="41" xfId="1" applyFont="1" applyBorder="1" applyAlignment="1">
      <alignment horizontal="center" vertical="center"/>
    </xf>
    <xf numFmtId="0" fontId="29" fillId="0" borderId="39" xfId="1" applyFont="1" applyBorder="1" applyAlignment="1">
      <alignment horizontal="center" vertical="center"/>
    </xf>
    <xf numFmtId="164" fontId="30" fillId="7" borderId="36" xfId="3" applyNumberFormat="1" applyFont="1" applyFill="1" applyBorder="1" applyAlignment="1">
      <alignment horizontal="center" vertical="center"/>
    </xf>
    <xf numFmtId="164" fontId="30" fillId="7" borderId="31" xfId="3" applyNumberFormat="1" applyFont="1" applyFill="1" applyBorder="1" applyAlignment="1">
      <alignment horizontal="center" vertical="center"/>
    </xf>
    <xf numFmtId="0" fontId="7" fillId="8" borderId="6" xfId="0" applyFont="1" applyFill="1" applyBorder="1" applyAlignment="1">
      <alignment horizontal="left" vertical="center"/>
    </xf>
    <xf numFmtId="0" fontId="12" fillId="8" borderId="7" xfId="0" applyFont="1" applyFill="1" applyBorder="1" applyAlignment="1">
      <alignment horizontal="left"/>
    </xf>
    <xf numFmtId="0" fontId="12" fillId="8" borderId="7" xfId="0" applyFont="1" applyFill="1" applyBorder="1" applyAlignment="1">
      <alignment wrapText="1"/>
    </xf>
    <xf numFmtId="0" fontId="12" fillId="8" borderId="7" xfId="0" applyFont="1" applyFill="1" applyBorder="1" applyAlignment="1">
      <alignment horizontal="center"/>
    </xf>
    <xf numFmtId="0" fontId="7" fillId="8" borderId="12" xfId="0" applyFont="1" applyFill="1" applyBorder="1" applyAlignment="1">
      <alignment horizontal="left" vertical="center"/>
    </xf>
    <xf numFmtId="0" fontId="12" fillId="8" borderId="13" xfId="0" applyFont="1" applyFill="1" applyBorder="1" applyAlignment="1">
      <alignment horizontal="left"/>
    </xf>
    <xf numFmtId="0" fontId="12" fillId="8" borderId="13" xfId="0" applyFont="1" applyFill="1" applyBorder="1" applyAlignment="1">
      <alignment wrapText="1"/>
    </xf>
    <xf numFmtId="0" fontId="12" fillId="8" borderId="13" xfId="0" applyFont="1" applyFill="1" applyBorder="1" applyAlignment="1">
      <alignment horizontal="center"/>
    </xf>
    <xf numFmtId="0" fontId="8" fillId="8" borderId="14" xfId="0" applyFont="1" applyFill="1" applyBorder="1" applyAlignment="1">
      <alignment horizontal="center" vertical="center" wrapText="1"/>
    </xf>
    <xf numFmtId="0" fontId="8" fillId="8" borderId="15" xfId="0" applyFont="1" applyFill="1" applyBorder="1" applyAlignment="1">
      <alignment vertical="center" wrapText="1"/>
    </xf>
    <xf numFmtId="0" fontId="8" fillId="8" borderId="16" xfId="0" applyFont="1" applyFill="1" applyBorder="1" applyAlignment="1">
      <alignment horizontal="center" vertical="center" wrapText="1"/>
    </xf>
    <xf numFmtId="0" fontId="8" fillId="8" borderId="10" xfId="0" applyFont="1" applyFill="1" applyBorder="1" applyAlignment="1">
      <alignment horizontal="center" vertical="center" wrapText="1"/>
    </xf>
    <xf numFmtId="0" fontId="12" fillId="8" borderId="19" xfId="0" applyFont="1" applyFill="1" applyBorder="1"/>
    <xf numFmtId="0" fontId="12" fillId="8" borderId="0" xfId="0" applyFont="1" applyFill="1"/>
    <xf numFmtId="0" fontId="12" fillId="8" borderId="3" xfId="0" applyFont="1" applyFill="1" applyBorder="1" applyAlignment="1">
      <alignment horizontal="center" vertical="top"/>
    </xf>
    <xf numFmtId="0" fontId="12" fillId="8" borderId="20" xfId="0" applyFont="1" applyFill="1" applyBorder="1" applyAlignment="1">
      <alignment horizontal="center" vertical="top"/>
    </xf>
    <xf numFmtId="0" fontId="9" fillId="8" borderId="19" xfId="0" applyFont="1" applyFill="1" applyBorder="1"/>
    <xf numFmtId="0" fontId="6" fillId="8" borderId="0" xfId="0" applyFont="1" applyFill="1" applyBorder="1" applyAlignment="1">
      <alignment vertical="center" wrapText="1"/>
    </xf>
    <xf numFmtId="0" fontId="13" fillId="8" borderId="19" xfId="0" applyFont="1" applyFill="1" applyBorder="1"/>
    <xf numFmtId="0" fontId="13" fillId="8" borderId="0" xfId="0" applyFont="1" applyFill="1" applyBorder="1" applyAlignment="1">
      <alignment vertical="top" wrapText="1"/>
    </xf>
    <xf numFmtId="0" fontId="13" fillId="8" borderId="3" xfId="0" applyFont="1" applyFill="1" applyBorder="1" applyAlignment="1">
      <alignment horizontal="center" vertical="top"/>
    </xf>
    <xf numFmtId="0" fontId="13" fillId="8" borderId="20" xfId="0" applyFont="1" applyFill="1" applyBorder="1" applyAlignment="1">
      <alignment horizontal="center" vertical="top"/>
    </xf>
    <xf numFmtId="0" fontId="13" fillId="8" borderId="19" xfId="0" applyFont="1" applyFill="1" applyBorder="1" applyAlignment="1">
      <alignment vertical="top"/>
    </xf>
    <xf numFmtId="0" fontId="16" fillId="8" borderId="0" xfId="0" applyFont="1" applyFill="1" applyBorder="1" applyAlignment="1">
      <alignment vertical="top" wrapText="1"/>
    </xf>
    <xf numFmtId="0" fontId="15" fillId="8" borderId="3" xfId="1" applyFont="1" applyFill="1" applyBorder="1" applyAlignment="1">
      <alignment vertical="top" wrapText="1"/>
    </xf>
    <xf numFmtId="0" fontId="15" fillId="8" borderId="0" xfId="2" applyFont="1" applyFill="1" applyBorder="1" applyAlignment="1">
      <alignment vertical="top" wrapText="1"/>
    </xf>
    <xf numFmtId="0" fontId="9" fillId="8" borderId="19" xfId="0" applyFont="1" applyFill="1" applyBorder="1" applyAlignment="1">
      <alignment vertical="center"/>
    </xf>
    <xf numFmtId="0" fontId="8" fillId="8" borderId="19" xfId="0" applyFont="1" applyFill="1" applyBorder="1" applyAlignment="1">
      <alignment horizontal="left" vertical="top"/>
    </xf>
    <xf numFmtId="0" fontId="11" fillId="8" borderId="0" xfId="0" applyFont="1" applyFill="1" applyBorder="1" applyAlignment="1">
      <alignment vertical="center" wrapText="1"/>
    </xf>
    <xf numFmtId="0" fontId="13" fillId="8" borderId="19" xfId="0" applyFont="1" applyFill="1" applyBorder="1" applyAlignment="1">
      <alignment horizontal="left" vertical="top"/>
    </xf>
    <xf numFmtId="0" fontId="13" fillId="8" borderId="19" xfId="0" applyFont="1" applyFill="1" applyBorder="1" applyAlignment="1">
      <alignment horizontal="left" vertical="center"/>
    </xf>
    <xf numFmtId="0" fontId="13" fillId="8" borderId="0" xfId="0" applyFont="1" applyFill="1" applyBorder="1" applyAlignment="1">
      <alignment vertical="center" wrapText="1"/>
    </xf>
    <xf numFmtId="0" fontId="13" fillId="8" borderId="3" xfId="0" applyFont="1" applyFill="1" applyBorder="1" applyAlignment="1">
      <alignment horizontal="center" vertical="center"/>
    </xf>
    <xf numFmtId="168" fontId="13" fillId="8" borderId="20" xfId="0" applyNumberFormat="1" applyFont="1" applyFill="1" applyBorder="1" applyAlignment="1">
      <alignment horizontal="center" vertical="center"/>
    </xf>
    <xf numFmtId="0" fontId="12" fillId="8" borderId="3" xfId="0" applyFont="1" applyFill="1" applyBorder="1" applyAlignment="1">
      <alignment horizontal="center" vertical="center"/>
    </xf>
    <xf numFmtId="168" fontId="12" fillId="8" borderId="20" xfId="0" applyNumberFormat="1" applyFont="1" applyFill="1" applyBorder="1" applyAlignment="1">
      <alignment horizontal="center" vertical="center"/>
    </xf>
    <xf numFmtId="0" fontId="13" fillId="8" borderId="0" xfId="0" applyFont="1" applyFill="1"/>
    <xf numFmtId="0" fontId="12" fillId="8" borderId="19" xfId="0" applyFont="1" applyFill="1" applyBorder="1" applyAlignment="1">
      <alignment horizontal="left" vertical="top"/>
    </xf>
    <xf numFmtId="0" fontId="12" fillId="8" borderId="0" xfId="0" applyFont="1" applyFill="1" applyBorder="1" applyAlignment="1">
      <alignment vertical="top" wrapText="1"/>
    </xf>
    <xf numFmtId="0" fontId="8" fillId="8" borderId="0" xfId="0" applyFont="1" applyFill="1" applyBorder="1" applyAlignment="1">
      <alignment vertical="top" wrapText="1"/>
    </xf>
    <xf numFmtId="0" fontId="3" fillId="8" borderId="3" xfId="1" applyFont="1" applyFill="1" applyBorder="1" applyAlignment="1">
      <alignment vertical="center"/>
    </xf>
    <xf numFmtId="0" fontId="3" fillId="8" borderId="20" xfId="1" applyFont="1" applyFill="1" applyBorder="1" applyAlignment="1">
      <alignment vertical="center"/>
    </xf>
    <xf numFmtId="0" fontId="10" fillId="8" borderId="0" xfId="0" applyFont="1" applyFill="1" applyBorder="1" applyAlignment="1">
      <alignment vertical="top" wrapText="1"/>
    </xf>
    <xf numFmtId="0" fontId="3" fillId="8" borderId="3" xfId="1" applyFont="1" applyFill="1" applyBorder="1"/>
    <xf numFmtId="0" fontId="3" fillId="8" borderId="20" xfId="1" applyFont="1" applyFill="1" applyBorder="1"/>
    <xf numFmtId="0" fontId="3" fillId="8" borderId="19" xfId="1" applyFont="1" applyFill="1" applyBorder="1" applyAlignment="1" applyProtection="1">
      <alignment horizontal="left" vertical="top"/>
    </xf>
    <xf numFmtId="0" fontId="3" fillId="8" borderId="2" xfId="1" applyFont="1" applyFill="1" applyBorder="1" applyAlignment="1">
      <alignment vertical="top" wrapText="1"/>
    </xf>
    <xf numFmtId="0" fontId="5" fillId="8" borderId="3" xfId="1" applyFont="1" applyFill="1" applyBorder="1" applyAlignment="1">
      <alignment horizontal="center" vertical="top"/>
    </xf>
    <xf numFmtId="3" fontId="5" fillId="8" borderId="20" xfId="1" applyNumberFormat="1" applyFont="1" applyFill="1" applyBorder="1" applyAlignment="1">
      <alignment horizontal="center" vertical="top"/>
    </xf>
    <xf numFmtId="0" fontId="3" fillId="8" borderId="0" xfId="1" applyFont="1" applyFill="1" applyBorder="1" applyAlignment="1">
      <alignment vertical="top" wrapText="1"/>
    </xf>
    <xf numFmtId="0" fontId="3" fillId="8" borderId="19" xfId="1" applyFont="1" applyFill="1" applyBorder="1" applyAlignment="1" applyProtection="1">
      <alignment horizontal="left" vertical="center"/>
    </xf>
    <xf numFmtId="0" fontId="10" fillId="8" borderId="0" xfId="0" applyFont="1" applyFill="1" applyBorder="1" applyAlignment="1">
      <alignment vertical="center" wrapText="1"/>
    </xf>
    <xf numFmtId="0" fontId="5" fillId="8" borderId="3" xfId="1" applyFont="1" applyFill="1" applyBorder="1" applyAlignment="1">
      <alignment horizontal="center" vertical="center"/>
    </xf>
    <xf numFmtId="3" fontId="5" fillId="8" borderId="20" xfId="1" applyNumberFormat="1" applyFont="1" applyFill="1" applyBorder="1" applyAlignment="1">
      <alignment horizontal="center" vertical="center"/>
    </xf>
    <xf numFmtId="0" fontId="10" fillId="8" borderId="3" xfId="0" applyFont="1" applyFill="1" applyBorder="1" applyAlignment="1">
      <alignment vertical="center" wrapText="1"/>
    </xf>
    <xf numFmtId="0" fontId="14" fillId="8" borderId="3" xfId="0" applyFont="1" applyFill="1" applyBorder="1" applyAlignment="1">
      <alignment vertical="top" wrapText="1"/>
    </xf>
    <xf numFmtId="0" fontId="57" fillId="8" borderId="0" xfId="0" applyFont="1" applyFill="1" applyBorder="1" applyAlignment="1">
      <alignment vertical="top" wrapText="1"/>
    </xf>
    <xf numFmtId="0" fontId="14" fillId="8" borderId="6" xfId="0" applyFont="1" applyFill="1" applyBorder="1" applyAlignment="1">
      <alignment horizontal="left" vertical="center"/>
    </xf>
    <xf numFmtId="0" fontId="14" fillId="8" borderId="7" xfId="0" applyFont="1" applyFill="1" applyBorder="1" applyAlignment="1">
      <alignment vertical="center" wrapText="1"/>
    </xf>
    <xf numFmtId="0" fontId="14" fillId="8" borderId="7" xfId="0" applyFont="1" applyFill="1" applyBorder="1" applyAlignment="1">
      <alignment horizontal="center" vertical="center"/>
    </xf>
    <xf numFmtId="0" fontId="14" fillId="8" borderId="9" xfId="2" applyFont="1" applyFill="1" applyBorder="1" applyAlignment="1">
      <alignment horizontal="right" vertical="center"/>
    </xf>
    <xf numFmtId="0" fontId="14" fillId="8" borderId="12" xfId="0" applyFont="1" applyFill="1" applyBorder="1" applyAlignment="1">
      <alignment horizontal="left" vertical="center"/>
    </xf>
    <xf numFmtId="0" fontId="14" fillId="8" borderId="13" xfId="0" applyFont="1" applyFill="1" applyBorder="1" applyAlignment="1">
      <alignment vertical="center" wrapText="1"/>
    </xf>
    <xf numFmtId="0" fontId="14" fillId="8" borderId="13" xfId="0" applyFont="1" applyFill="1" applyBorder="1" applyAlignment="1">
      <alignment horizontal="center" vertical="center"/>
    </xf>
    <xf numFmtId="0" fontId="10" fillId="8" borderId="11" xfId="2" applyFont="1" applyFill="1" applyBorder="1" applyAlignment="1">
      <alignment horizontal="right" vertical="center"/>
    </xf>
    <xf numFmtId="0" fontId="14" fillId="8" borderId="24" xfId="0" applyFont="1" applyFill="1" applyBorder="1" applyAlignment="1">
      <alignment horizontal="left" vertical="center"/>
    </xf>
    <xf numFmtId="0" fontId="14" fillId="8" borderId="25" xfId="0" applyFont="1" applyFill="1" applyBorder="1" applyAlignment="1">
      <alignment vertical="center" wrapText="1"/>
    </xf>
    <xf numFmtId="0" fontId="14" fillId="8" borderId="25" xfId="0" applyFont="1" applyFill="1" applyBorder="1" applyAlignment="1">
      <alignment horizontal="center" vertical="center"/>
    </xf>
    <xf numFmtId="0" fontId="14" fillId="8" borderId="18" xfId="2" applyFont="1" applyFill="1" applyBorder="1" applyAlignment="1">
      <alignment horizontal="right" vertical="center"/>
    </xf>
    <xf numFmtId="44" fontId="8" fillId="8" borderId="17" xfId="0" applyNumberFormat="1" applyFont="1" applyFill="1" applyBorder="1" applyAlignment="1">
      <alignment horizontal="center" vertical="center" wrapText="1"/>
    </xf>
    <xf numFmtId="44" fontId="8" fillId="8" borderId="18" xfId="0" applyNumberFormat="1" applyFont="1" applyFill="1" applyBorder="1" applyAlignment="1">
      <alignment horizontal="center" vertical="center" wrapText="1"/>
    </xf>
    <xf numFmtId="0" fontId="12" fillId="8" borderId="7" xfId="0" applyFont="1" applyFill="1" applyBorder="1" applyAlignment="1">
      <alignment horizontal="center" vertical="top"/>
    </xf>
    <xf numFmtId="0" fontId="12" fillId="8" borderId="13" xfId="0" applyFont="1" applyFill="1" applyBorder="1" applyAlignment="1">
      <alignment horizontal="center" vertical="top"/>
    </xf>
    <xf numFmtId="44" fontId="8" fillId="8" borderId="11" xfId="0" applyNumberFormat="1" applyFont="1" applyFill="1" applyBorder="1" applyAlignment="1">
      <alignment vertical="center" wrapText="1"/>
    </xf>
    <xf numFmtId="4" fontId="21" fillId="0" borderId="0" xfId="1" applyNumberFormat="1" applyFont="1" applyBorder="1" applyAlignment="1">
      <alignment vertical="center"/>
    </xf>
    <xf numFmtId="4" fontId="26" fillId="4" borderId="26" xfId="1" applyNumberFormat="1" applyFont="1" applyFill="1" applyBorder="1" applyAlignment="1">
      <alignment vertical="center"/>
    </xf>
    <xf numFmtId="44" fontId="55" fillId="8" borderId="9" xfId="0" applyNumberFormat="1" applyFont="1" applyFill="1" applyBorder="1" applyAlignment="1">
      <alignment horizontal="right" vertical="top"/>
    </xf>
    <xf numFmtId="168" fontId="3" fillId="0" borderId="20" xfId="1" applyNumberFormat="1" applyFont="1" applyFill="1" applyBorder="1" applyAlignment="1">
      <alignment vertical="center"/>
    </xf>
    <xf numFmtId="168" fontId="3" fillId="8" borderId="20" xfId="1" applyNumberFormat="1" applyFont="1" applyFill="1" applyBorder="1" applyAlignment="1">
      <alignment vertical="center"/>
    </xf>
    <xf numFmtId="0" fontId="25" fillId="0" borderId="35" xfId="1" applyFont="1" applyFill="1" applyBorder="1" applyAlignment="1">
      <alignment horizontal="left" vertical="center"/>
    </xf>
    <xf numFmtId="0" fontId="25" fillId="0" borderId="32" xfId="1" applyFont="1" applyBorder="1" applyAlignment="1"/>
    <xf numFmtId="0" fontId="25" fillId="0" borderId="33" xfId="1" applyFont="1" applyBorder="1" applyAlignment="1"/>
    <xf numFmtId="0" fontId="20" fillId="0" borderId="24" xfId="1" applyFont="1" applyBorder="1" applyAlignment="1">
      <alignment horizontal="center" vertical="center" wrapText="1"/>
    </xf>
    <xf numFmtId="0" fontId="20" fillId="0" borderId="25" xfId="1" applyFont="1" applyBorder="1" applyAlignment="1">
      <alignment horizontal="center" vertical="center" wrapText="1"/>
    </xf>
    <xf numFmtId="0" fontId="20" fillId="0" borderId="18" xfId="1" applyFont="1" applyBorder="1" applyAlignment="1">
      <alignment horizontal="center" vertical="center" wrapText="1"/>
    </xf>
    <xf numFmtId="0" fontId="21" fillId="0" borderId="24" xfId="1" applyFont="1" applyBorder="1" applyAlignment="1">
      <alignment horizontal="justify" vertical="center"/>
    </xf>
    <xf numFmtId="0" fontId="21" fillId="0" borderId="25" xfId="1" applyFont="1" applyBorder="1" applyAlignment="1">
      <alignment horizontal="justify" vertical="center"/>
    </xf>
    <xf numFmtId="0" fontId="21" fillId="0" borderId="18" xfId="1" applyFont="1" applyBorder="1" applyAlignment="1">
      <alignment horizontal="justify" vertical="center"/>
    </xf>
    <xf numFmtId="165" fontId="21" fillId="0" borderId="24" xfId="1" applyNumberFormat="1" applyFont="1" applyBorder="1" applyAlignment="1">
      <alignment horizontal="justify" vertical="center"/>
    </xf>
    <xf numFmtId="165" fontId="21" fillId="0" borderId="25" xfId="1" applyNumberFormat="1" applyFont="1" applyBorder="1" applyAlignment="1">
      <alignment horizontal="justify" vertical="center"/>
    </xf>
    <xf numFmtId="165" fontId="21" fillId="0" borderId="18" xfId="1" applyNumberFormat="1" applyFont="1" applyBorder="1" applyAlignment="1">
      <alignment horizontal="justify" vertical="center"/>
    </xf>
    <xf numFmtId="0" fontId="21" fillId="0" borderId="6" xfId="1" applyFont="1" applyBorder="1" applyAlignment="1">
      <alignment horizontal="justify" vertical="top" wrapText="1"/>
    </xf>
    <xf numFmtId="0" fontId="21" fillId="0" borderId="7" xfId="1" applyFont="1" applyBorder="1" applyAlignment="1">
      <alignment horizontal="justify" vertical="top"/>
    </xf>
    <xf numFmtId="0" fontId="21" fillId="0" borderId="9" xfId="1" applyFont="1" applyBorder="1" applyAlignment="1">
      <alignment horizontal="justify" vertical="top"/>
    </xf>
    <xf numFmtId="0" fontId="21" fillId="0" borderId="12" xfId="1" applyFont="1" applyBorder="1" applyAlignment="1">
      <alignment horizontal="justify" vertical="top"/>
    </xf>
    <xf numFmtId="0" fontId="21" fillId="0" borderId="13" xfId="1" applyFont="1" applyBorder="1" applyAlignment="1">
      <alignment horizontal="justify" vertical="top"/>
    </xf>
    <xf numFmtId="0" fontId="21" fillId="0" borderId="11" xfId="1" applyFont="1" applyBorder="1" applyAlignment="1">
      <alignment horizontal="justify" vertical="top"/>
    </xf>
    <xf numFmtId="0" fontId="21" fillId="0" borderId="7" xfId="1" applyFont="1" applyBorder="1" applyAlignment="1">
      <alignment horizontal="justify" vertical="top" wrapText="1"/>
    </xf>
    <xf numFmtId="0" fontId="21" fillId="0" borderId="9" xfId="1" applyFont="1" applyBorder="1" applyAlignment="1">
      <alignment horizontal="justify" vertical="top" wrapText="1"/>
    </xf>
    <xf numFmtId="0" fontId="21" fillId="0" borderId="1" xfId="1" applyFont="1" applyBorder="1" applyAlignment="1">
      <alignment horizontal="justify" vertical="top" wrapText="1"/>
    </xf>
    <xf numFmtId="0" fontId="21" fillId="0" borderId="0" xfId="1" applyFont="1" applyBorder="1" applyAlignment="1">
      <alignment horizontal="justify" vertical="top" wrapText="1"/>
    </xf>
    <xf numFmtId="0" fontId="21" fillId="0" borderId="22" xfId="1" applyFont="1" applyBorder="1" applyAlignment="1">
      <alignment horizontal="justify" vertical="top" wrapText="1"/>
    </xf>
    <xf numFmtId="0" fontId="21" fillId="0" borderId="12" xfId="1" applyFont="1" applyBorder="1" applyAlignment="1">
      <alignment horizontal="justify" vertical="top" wrapText="1"/>
    </xf>
    <xf numFmtId="0" fontId="21" fillId="0" borderId="13" xfId="1" applyFont="1" applyBorder="1" applyAlignment="1">
      <alignment horizontal="justify" vertical="top" wrapText="1"/>
    </xf>
    <xf numFmtId="0" fontId="21" fillId="0" borderId="11" xfId="1" applyFont="1" applyBorder="1" applyAlignment="1">
      <alignment horizontal="justify" vertical="top" wrapText="1"/>
    </xf>
    <xf numFmtId="0" fontId="22" fillId="3" borderId="25" xfId="1" applyFont="1" applyFill="1" applyBorder="1" applyAlignment="1">
      <alignment horizontal="center" vertical="center" wrapText="1"/>
    </xf>
    <xf numFmtId="0" fontId="22" fillId="3" borderId="18" xfId="1" applyFont="1" applyFill="1" applyBorder="1" applyAlignment="1">
      <alignment horizontal="center" vertical="center" wrapText="1"/>
    </xf>
    <xf numFmtId="0" fontId="25" fillId="0" borderId="30" xfId="1" applyFont="1" applyFill="1" applyBorder="1" applyAlignment="1">
      <alignment horizontal="left" vertical="center"/>
    </xf>
    <xf numFmtId="0" fontId="25" fillId="0" borderId="32" xfId="1" applyFont="1" applyBorder="1" applyAlignment="1">
      <alignment horizontal="center"/>
    </xf>
    <xf numFmtId="0" fontId="25" fillId="0" borderId="33" xfId="1" applyFont="1" applyBorder="1" applyAlignment="1">
      <alignment horizontal="center"/>
    </xf>
    <xf numFmtId="0" fontId="25" fillId="0" borderId="37" xfId="1" applyFont="1" applyFill="1" applyBorder="1" applyAlignment="1">
      <alignment horizontal="left" vertical="center"/>
    </xf>
    <xf numFmtId="0" fontId="25" fillId="0" borderId="13" xfId="1" applyFont="1" applyBorder="1" applyAlignment="1">
      <alignment horizontal="center"/>
    </xf>
    <xf numFmtId="0" fontId="25" fillId="0" borderId="11" xfId="1" applyFont="1" applyBorder="1" applyAlignment="1">
      <alignment horizontal="center"/>
    </xf>
    <xf numFmtId="0" fontId="22" fillId="4" borderId="24" xfId="1" applyFont="1" applyFill="1" applyBorder="1" applyAlignment="1">
      <alignment vertical="center"/>
    </xf>
    <xf numFmtId="0" fontId="21" fillId="4" borderId="25" xfId="1" applyFont="1" applyFill="1" applyBorder="1" applyAlignment="1">
      <alignment vertical="center"/>
    </xf>
    <xf numFmtId="0" fontId="21" fillId="4" borderId="18" xfId="1" applyFont="1" applyFill="1" applyBorder="1" applyAlignment="1">
      <alignment vertical="center"/>
    </xf>
    <xf numFmtId="0" fontId="22" fillId="3" borderId="21" xfId="1" applyFont="1" applyFill="1" applyBorder="1" applyAlignment="1">
      <alignment horizontal="center" vertical="center" wrapText="1"/>
    </xf>
    <xf numFmtId="0" fontId="22" fillId="3" borderId="23" xfId="1" applyFont="1" applyFill="1" applyBorder="1" applyAlignment="1">
      <alignment horizontal="center" vertical="center" wrapText="1"/>
    </xf>
    <xf numFmtId="0" fontId="22" fillId="3" borderId="8" xfId="1" applyFont="1" applyFill="1" applyBorder="1" applyAlignment="1">
      <alignment horizontal="center" vertical="center" wrapText="1"/>
    </xf>
    <xf numFmtId="0" fontId="22" fillId="3" borderId="38" xfId="1" applyFont="1" applyFill="1" applyBorder="1" applyAlignment="1">
      <alignment horizontal="center" vertical="center" wrapText="1"/>
    </xf>
    <xf numFmtId="0" fontId="22" fillId="3" borderId="10" xfId="1" applyFont="1" applyFill="1" applyBorder="1" applyAlignment="1">
      <alignment horizontal="center" vertical="center" wrapText="1"/>
    </xf>
    <xf numFmtId="0" fontId="22" fillId="3" borderId="15" xfId="1" applyFont="1" applyFill="1" applyBorder="1" applyAlignment="1">
      <alignment horizontal="center" vertical="center" wrapText="1"/>
    </xf>
    <xf numFmtId="0" fontId="22" fillId="3" borderId="39" xfId="1" applyFont="1" applyFill="1" applyBorder="1" applyAlignment="1">
      <alignment horizontal="center" vertical="center" wrapText="1"/>
    </xf>
    <xf numFmtId="0" fontId="22" fillId="3" borderId="43" xfId="1" applyFont="1" applyFill="1" applyBorder="1" applyAlignment="1">
      <alignment horizontal="center" vertical="center" wrapText="1"/>
    </xf>
    <xf numFmtId="0" fontId="22" fillId="3" borderId="40" xfId="1" applyFont="1" applyFill="1" applyBorder="1" applyAlignment="1">
      <alignment horizontal="center" vertical="center" wrapText="1"/>
    </xf>
    <xf numFmtId="0" fontId="22" fillId="3" borderId="44" xfId="1" applyFont="1" applyFill="1" applyBorder="1" applyAlignment="1">
      <alignment horizontal="center" vertical="center" wrapText="1"/>
    </xf>
    <xf numFmtId="0" fontId="21" fillId="0" borderId="35" xfId="1" applyNumberFormat="1" applyFont="1" applyBorder="1" applyAlignment="1">
      <alignment horizontal="left" vertical="center"/>
    </xf>
    <xf numFmtId="0" fontId="21" fillId="0" borderId="56" xfId="1" applyNumberFormat="1" applyFont="1" applyBorder="1" applyAlignment="1">
      <alignment horizontal="left" vertical="center"/>
    </xf>
    <xf numFmtId="0" fontId="22" fillId="6" borderId="41" xfId="1" applyFont="1" applyFill="1" applyBorder="1" applyAlignment="1">
      <alignment horizontal="center" vertical="center"/>
    </xf>
    <xf numFmtId="0" fontId="22" fillId="6" borderId="39" xfId="1" applyFont="1" applyFill="1" applyBorder="1" applyAlignment="1">
      <alignment horizontal="center" vertical="center"/>
    </xf>
    <xf numFmtId="0" fontId="22" fillId="6" borderId="42" xfId="1" applyFont="1" applyFill="1" applyBorder="1" applyAlignment="1">
      <alignment horizontal="center" vertical="center"/>
    </xf>
    <xf numFmtId="0" fontId="22" fillId="3" borderId="9" xfId="1" applyFont="1" applyFill="1" applyBorder="1" applyAlignment="1">
      <alignment horizontal="center" vertical="center" wrapText="1"/>
    </xf>
    <xf numFmtId="0" fontId="22" fillId="3" borderId="11" xfId="1" applyFont="1" applyFill="1" applyBorder="1" applyAlignment="1">
      <alignment horizontal="center" vertical="center" wrapText="1"/>
    </xf>
    <xf numFmtId="49" fontId="24" fillId="0" borderId="40" xfId="1" applyNumberFormat="1" applyFont="1" applyBorder="1" applyAlignment="1">
      <alignment horizontal="left" vertical="center"/>
    </xf>
    <xf numFmtId="49" fontId="24" fillId="0" borderId="48" xfId="1" applyNumberFormat="1" applyFont="1" applyBorder="1" applyAlignment="1">
      <alignment horizontal="left" vertical="center"/>
    </xf>
    <xf numFmtId="49" fontId="24" fillId="0" borderId="52" xfId="1" applyNumberFormat="1" applyFont="1" applyBorder="1" applyAlignment="1">
      <alignment horizontal="left" vertical="center"/>
    </xf>
    <xf numFmtId="49" fontId="24" fillId="0" borderId="53" xfId="1" applyNumberFormat="1" applyFont="1" applyBorder="1" applyAlignment="1">
      <alignment horizontal="left" vertical="center"/>
    </xf>
    <xf numFmtId="0" fontId="24" fillId="0" borderId="52" xfId="1" applyNumberFormat="1" applyFont="1" applyBorder="1" applyAlignment="1">
      <alignment horizontal="left" vertical="center"/>
    </xf>
    <xf numFmtId="0" fontId="24" fillId="0" borderId="53" xfId="1" applyNumberFormat="1" applyFont="1" applyBorder="1" applyAlignment="1">
      <alignment horizontal="left" vertical="center"/>
    </xf>
    <xf numFmtId="0" fontId="21" fillId="5" borderId="41" xfId="1" applyFont="1" applyFill="1" applyBorder="1" applyAlignment="1">
      <alignment horizontal="center" vertical="center" wrapText="1"/>
    </xf>
    <xf numFmtId="0" fontId="21" fillId="5" borderId="42" xfId="1" applyFont="1" applyFill="1" applyBorder="1" applyAlignment="1">
      <alignment horizontal="center" vertical="center" wrapText="1"/>
    </xf>
    <xf numFmtId="0" fontId="24" fillId="0" borderId="44" xfId="1" applyNumberFormat="1" applyFont="1" applyBorder="1" applyAlignment="1">
      <alignment horizontal="left" vertical="center"/>
    </xf>
    <xf numFmtId="0" fontId="24" fillId="0" borderId="57" xfId="1" applyNumberFormat="1" applyFont="1" applyBorder="1" applyAlignment="1">
      <alignment horizontal="left" vertical="center"/>
    </xf>
    <xf numFmtId="0" fontId="32" fillId="0" borderId="24" xfId="1" applyFont="1" applyBorder="1" applyAlignment="1">
      <alignment horizontal="left"/>
    </xf>
    <xf numFmtId="0" fontId="32" fillId="0" borderId="18" xfId="1" applyFont="1" applyBorder="1" applyAlignment="1">
      <alignment horizontal="left"/>
    </xf>
    <xf numFmtId="49" fontId="22" fillId="3" borderId="7" xfId="1" applyNumberFormat="1" applyFont="1" applyFill="1" applyBorder="1" applyAlignment="1">
      <alignment horizontal="center" vertical="center" wrapText="1"/>
    </xf>
    <xf numFmtId="49" fontId="22" fillId="3" borderId="9" xfId="1" applyNumberFormat="1" applyFont="1" applyFill="1" applyBorder="1" applyAlignment="1">
      <alignment horizontal="center" vertical="center" wrapText="1"/>
    </xf>
    <xf numFmtId="0" fontId="21" fillId="0" borderId="30" xfId="1" applyNumberFormat="1" applyFont="1" applyBorder="1" applyAlignment="1">
      <alignment horizontal="left" vertical="center"/>
    </xf>
    <xf numFmtId="0" fontId="21" fillId="0" borderId="59" xfId="1" applyNumberFormat="1" applyFont="1" applyBorder="1" applyAlignment="1">
      <alignment horizontal="left" vertical="center"/>
    </xf>
    <xf numFmtId="0" fontId="22" fillId="0" borderId="0" xfId="1" applyFont="1" applyAlignment="1">
      <alignment horizontal="left"/>
    </xf>
    <xf numFmtId="0" fontId="21" fillId="0" borderId="37" xfId="1" applyNumberFormat="1" applyFont="1" applyBorder="1" applyAlignment="1">
      <alignment horizontal="left" vertical="center"/>
    </xf>
    <xf numFmtId="0" fontId="21" fillId="0" borderId="58" xfId="1" applyNumberFormat="1" applyFont="1" applyBorder="1" applyAlignment="1">
      <alignment horizontal="left" vertical="center"/>
    </xf>
    <xf numFmtId="0" fontId="22" fillId="0" borderId="6" xfId="1" applyFont="1" applyBorder="1" applyAlignment="1">
      <alignment horizontal="center" vertical="center"/>
    </xf>
    <xf numFmtId="0" fontId="22" fillId="0" borderId="9" xfId="1" applyFont="1" applyBorder="1" applyAlignment="1">
      <alignment horizontal="center" vertical="center"/>
    </xf>
    <xf numFmtId="0" fontId="22" fillId="0" borderId="1" xfId="1" applyFont="1" applyBorder="1" applyAlignment="1">
      <alignment horizontal="center" vertical="center"/>
    </xf>
    <xf numFmtId="0" fontId="22" fillId="0" borderId="22" xfId="1" applyFont="1" applyBorder="1" applyAlignment="1">
      <alignment horizontal="center" vertical="center"/>
    </xf>
    <xf numFmtId="0" fontId="22" fillId="0" borderId="12" xfId="1" applyFont="1" applyBorder="1" applyAlignment="1">
      <alignment horizontal="center" vertical="center"/>
    </xf>
    <xf numFmtId="0" fontId="22" fillId="0" borderId="11" xfId="1" applyFont="1" applyBorder="1" applyAlignment="1">
      <alignment horizontal="center" vertical="center"/>
    </xf>
    <xf numFmtId="0" fontId="22" fillId="0" borderId="6" xfId="1" applyFont="1" applyBorder="1" applyAlignment="1">
      <alignment horizontal="justify" vertical="center"/>
    </xf>
    <xf numFmtId="0" fontId="22" fillId="0" borderId="7" xfId="1" applyFont="1" applyBorder="1" applyAlignment="1">
      <alignment horizontal="justify" vertical="center"/>
    </xf>
    <xf numFmtId="0" fontId="22" fillId="0" borderId="9" xfId="1" applyFont="1" applyBorder="1" applyAlignment="1">
      <alignment horizontal="justify" vertical="center"/>
    </xf>
    <xf numFmtId="0" fontId="22" fillId="0" borderId="1" xfId="1" applyFont="1" applyBorder="1" applyAlignment="1">
      <alignment horizontal="justify" vertical="center"/>
    </xf>
    <xf numFmtId="0" fontId="22" fillId="0" borderId="0" xfId="1" applyFont="1" applyBorder="1" applyAlignment="1">
      <alignment horizontal="justify" vertical="center"/>
    </xf>
    <xf numFmtId="0" fontId="22" fillId="0" borderId="22" xfId="1" applyFont="1" applyBorder="1" applyAlignment="1">
      <alignment horizontal="justify" vertical="center"/>
    </xf>
    <xf numFmtId="0" fontId="22" fillId="0" borderId="12" xfId="1" applyFont="1" applyBorder="1" applyAlignment="1">
      <alignment horizontal="justify" vertical="center"/>
    </xf>
    <xf numFmtId="0" fontId="22" fillId="0" borderId="13" xfId="1" applyFont="1" applyBorder="1" applyAlignment="1">
      <alignment horizontal="justify" vertical="center"/>
    </xf>
    <xf numFmtId="0" fontId="22" fillId="0" borderId="11" xfId="1" applyFont="1" applyBorder="1" applyAlignment="1">
      <alignment horizontal="justify" vertical="center"/>
    </xf>
    <xf numFmtId="49" fontId="22" fillId="0" borderId="6" xfId="1" applyNumberFormat="1" applyFont="1" applyBorder="1" applyAlignment="1">
      <alignment horizontal="center" vertical="center"/>
    </xf>
    <xf numFmtId="49" fontId="22" fillId="0" borderId="9" xfId="1" applyNumberFormat="1" applyFont="1" applyBorder="1" applyAlignment="1">
      <alignment horizontal="center" vertical="center"/>
    </xf>
    <xf numFmtId="49" fontId="22" fillId="0" borderId="1" xfId="1" applyNumberFormat="1" applyFont="1" applyBorder="1" applyAlignment="1">
      <alignment horizontal="center" vertical="center"/>
    </xf>
    <xf numFmtId="49" fontId="22" fillId="0" borderId="22" xfId="1" applyNumberFormat="1" applyFont="1" applyBorder="1" applyAlignment="1">
      <alignment horizontal="center" vertical="center"/>
    </xf>
    <xf numFmtId="49" fontId="22" fillId="0" borderId="12" xfId="1" applyNumberFormat="1" applyFont="1" applyBorder="1" applyAlignment="1">
      <alignment horizontal="center" vertical="center"/>
    </xf>
    <xf numFmtId="49" fontId="22" fillId="0" borderId="11" xfId="1" applyNumberFormat="1" applyFont="1" applyBorder="1" applyAlignment="1">
      <alignment horizontal="center" vertical="center"/>
    </xf>
    <xf numFmtId="49" fontId="22" fillId="0" borderId="6" xfId="1" applyNumberFormat="1" applyFont="1" applyBorder="1" applyAlignment="1">
      <alignment horizontal="justify" vertical="center"/>
    </xf>
    <xf numFmtId="49" fontId="22" fillId="0" borderId="7" xfId="1" applyNumberFormat="1" applyFont="1" applyBorder="1" applyAlignment="1">
      <alignment horizontal="justify" vertical="center"/>
    </xf>
    <xf numFmtId="49" fontId="22" fillId="0" borderId="9" xfId="1" applyNumberFormat="1" applyFont="1" applyBorder="1" applyAlignment="1">
      <alignment horizontal="justify" vertical="center"/>
    </xf>
    <xf numFmtId="49" fontId="22" fillId="0" borderId="1" xfId="1" applyNumberFormat="1" applyFont="1" applyBorder="1" applyAlignment="1">
      <alignment horizontal="justify" vertical="center"/>
    </xf>
    <xf numFmtId="49" fontId="22" fillId="0" borderId="0" xfId="1" applyNumberFormat="1" applyFont="1" applyBorder="1" applyAlignment="1">
      <alignment horizontal="justify" vertical="center"/>
    </xf>
    <xf numFmtId="49" fontId="22" fillId="0" borderId="22" xfId="1" applyNumberFormat="1" applyFont="1" applyBorder="1" applyAlignment="1">
      <alignment horizontal="justify" vertical="center"/>
    </xf>
    <xf numFmtId="49" fontId="22" fillId="0" borderId="12" xfId="1" applyNumberFormat="1" applyFont="1" applyBorder="1" applyAlignment="1">
      <alignment horizontal="justify" vertical="center"/>
    </xf>
    <xf numFmtId="49" fontId="22" fillId="0" borderId="13" xfId="1" applyNumberFormat="1" applyFont="1" applyBorder="1" applyAlignment="1">
      <alignment horizontal="justify" vertical="center"/>
    </xf>
    <xf numFmtId="49" fontId="22" fillId="0" borderId="11" xfId="1" applyNumberFormat="1" applyFont="1" applyBorder="1" applyAlignment="1">
      <alignment horizontal="justify" vertical="center"/>
    </xf>
    <xf numFmtId="0" fontId="59" fillId="0" borderId="0" xfId="1" applyFont="1" applyFill="1" applyBorder="1" applyAlignment="1">
      <alignment horizontal="center" vertical="top" wrapText="1"/>
    </xf>
    <xf numFmtId="0" fontId="59" fillId="8" borderId="0" xfId="1" applyFont="1" applyFill="1" applyBorder="1" applyAlignment="1">
      <alignment vertical="center" wrapText="1"/>
    </xf>
    <xf numFmtId="0" fontId="7" fillId="10" borderId="61" xfId="5" applyFont="1" applyFill="1" applyBorder="1" applyAlignment="1">
      <alignment vertical="center" wrapText="1"/>
    </xf>
    <xf numFmtId="0" fontId="7" fillId="10" borderId="62" xfId="5" applyFont="1" applyFill="1" applyBorder="1" applyAlignment="1">
      <alignment vertical="center" wrapText="1"/>
    </xf>
    <xf numFmtId="0" fontId="7" fillId="10" borderId="69" xfId="5" applyFont="1" applyFill="1" applyBorder="1" applyAlignment="1">
      <alignment vertical="center" wrapText="1"/>
    </xf>
    <xf numFmtId="0" fontId="7" fillId="10" borderId="32" xfId="5" applyFont="1" applyFill="1" applyBorder="1" applyAlignment="1">
      <alignment vertical="center" wrapText="1"/>
    </xf>
    <xf numFmtId="0" fontId="38" fillId="2" borderId="6" xfId="4" applyFont="1" applyFill="1" applyBorder="1" applyAlignment="1">
      <alignment horizontal="center"/>
    </xf>
    <xf numFmtId="0" fontId="38" fillId="2" borderId="7" xfId="4" applyFont="1" applyFill="1" applyBorder="1" applyAlignment="1">
      <alignment horizontal="center"/>
    </xf>
    <xf numFmtId="0" fontId="38" fillId="2" borderId="9" xfId="4" applyFont="1" applyFill="1" applyBorder="1" applyAlignment="1">
      <alignment horizontal="center"/>
    </xf>
    <xf numFmtId="0" fontId="39" fillId="2" borderId="12" xfId="4" applyFont="1" applyFill="1" applyBorder="1" applyAlignment="1">
      <alignment horizontal="center" vertical="top"/>
    </xf>
    <xf numFmtId="0" fontId="39" fillId="2" borderId="13" xfId="4" applyFont="1" applyFill="1" applyBorder="1" applyAlignment="1">
      <alignment horizontal="center" vertical="top"/>
    </xf>
    <xf numFmtId="0" fontId="39" fillId="2" borderId="11" xfId="4" applyFont="1" applyFill="1" applyBorder="1" applyAlignment="1">
      <alignment horizontal="center" vertical="top"/>
    </xf>
    <xf numFmtId="0" fontId="41" fillId="8" borderId="6" xfId="4" applyFont="1" applyFill="1" applyBorder="1" applyAlignment="1">
      <alignment vertical="center"/>
    </xf>
    <xf numFmtId="0" fontId="41" fillId="8" borderId="7" xfId="4" applyFont="1" applyFill="1" applyBorder="1" applyAlignment="1">
      <alignment vertical="center"/>
    </xf>
    <xf numFmtId="0" fontId="41" fillId="8" borderId="9" xfId="4" applyFont="1" applyFill="1" applyBorder="1" applyAlignment="1">
      <alignment vertical="center"/>
    </xf>
    <xf numFmtId="0" fontId="42" fillId="8" borderId="12" xfId="4" applyFont="1" applyFill="1" applyBorder="1" applyAlignment="1">
      <alignment vertical="center"/>
    </xf>
    <xf numFmtId="0" fontId="42" fillId="8" borderId="13" xfId="4" applyFont="1" applyFill="1" applyBorder="1" applyAlignment="1">
      <alignment vertical="center"/>
    </xf>
    <xf numFmtId="0" fontId="42" fillId="8" borderId="11" xfId="4" applyFont="1" applyFill="1" applyBorder="1" applyAlignment="1">
      <alignment vertical="center"/>
    </xf>
    <xf numFmtId="0" fontId="2" fillId="8" borderId="28" xfId="4" applyFont="1" applyFill="1" applyBorder="1" applyAlignment="1">
      <alignment horizontal="center" vertical="center" wrapText="1"/>
    </xf>
    <xf numFmtId="0" fontId="2" fillId="8" borderId="27" xfId="4" applyFont="1" applyFill="1" applyBorder="1" applyAlignment="1">
      <alignment horizontal="center" vertical="center" wrapText="1"/>
    </xf>
    <xf numFmtId="0" fontId="2" fillId="8" borderId="6" xfId="4" applyFont="1" applyFill="1" applyBorder="1" applyAlignment="1">
      <alignment vertical="center"/>
    </xf>
    <xf numFmtId="0" fontId="2" fillId="8" borderId="7" xfId="4" applyFont="1" applyFill="1" applyBorder="1" applyAlignment="1">
      <alignment vertical="center"/>
    </xf>
    <xf numFmtId="0" fontId="2" fillId="8" borderId="9" xfId="4" applyFont="1" applyFill="1" applyBorder="1" applyAlignment="1">
      <alignment vertical="center"/>
    </xf>
    <xf numFmtId="0" fontId="2" fillId="8" borderId="12" xfId="4" applyFont="1" applyFill="1" applyBorder="1" applyAlignment="1">
      <alignment vertical="center"/>
    </xf>
    <xf numFmtId="0" fontId="2" fillId="8" borderId="13" xfId="4" applyFont="1" applyFill="1" applyBorder="1" applyAlignment="1">
      <alignment vertical="center"/>
    </xf>
    <xf numFmtId="0" fontId="2" fillId="8" borderId="11" xfId="4" applyFont="1" applyFill="1" applyBorder="1" applyAlignment="1">
      <alignment vertical="center"/>
    </xf>
    <xf numFmtId="0" fontId="41" fillId="8" borderId="24" xfId="4" applyFont="1" applyFill="1" applyBorder="1" applyAlignment="1">
      <alignment horizontal="center" vertical="center"/>
    </xf>
    <xf numFmtId="0" fontId="41" fillId="8" borderId="25" xfId="4" applyFont="1" applyFill="1" applyBorder="1" applyAlignment="1">
      <alignment horizontal="center" vertical="center"/>
    </xf>
    <xf numFmtId="0" fontId="41" fillId="8" borderId="18" xfId="4" applyFont="1" applyFill="1" applyBorder="1" applyAlignment="1">
      <alignment horizontal="center" vertical="center"/>
    </xf>
    <xf numFmtId="0" fontId="45" fillId="9" borderId="35" xfId="6" applyFont="1" applyFill="1" applyBorder="1" applyAlignment="1">
      <alignment horizontal="right" vertical="center"/>
    </xf>
    <xf numFmtId="0" fontId="45" fillId="9" borderId="56" xfId="6" applyFont="1" applyFill="1" applyBorder="1" applyAlignment="1">
      <alignment horizontal="right" vertical="center"/>
    </xf>
    <xf numFmtId="0" fontId="45" fillId="9" borderId="37" xfId="6" applyFont="1" applyFill="1" applyBorder="1" applyAlignment="1">
      <alignment horizontal="right" vertical="center"/>
    </xf>
    <xf numFmtId="0" fontId="45" fillId="9" borderId="58" xfId="6" applyFont="1" applyFill="1" applyBorder="1" applyAlignment="1">
      <alignment horizontal="right" vertical="center"/>
    </xf>
    <xf numFmtId="0" fontId="2" fillId="0" borderId="13" xfId="0" applyFont="1" applyBorder="1" applyAlignment="1">
      <alignment horizontal="center"/>
    </xf>
    <xf numFmtId="164" fontId="8" fillId="0" borderId="6" xfId="0" applyNumberFormat="1" applyFont="1" applyFill="1" applyBorder="1" applyAlignment="1">
      <alignment horizontal="center" vertical="center"/>
    </xf>
    <xf numFmtId="164" fontId="8" fillId="0" borderId="9" xfId="0" applyNumberFormat="1" applyFont="1" applyFill="1" applyBorder="1" applyAlignment="1">
      <alignment horizontal="center" vertical="center"/>
    </xf>
    <xf numFmtId="164" fontId="8" fillId="0" borderId="12" xfId="0" applyNumberFormat="1" applyFont="1" applyFill="1" applyBorder="1" applyAlignment="1">
      <alignment horizontal="center" vertical="center"/>
    </xf>
    <xf numFmtId="164" fontId="8" fillId="0" borderId="11" xfId="0" applyNumberFormat="1" applyFont="1" applyFill="1" applyBorder="1" applyAlignment="1">
      <alignment horizontal="center" vertical="center"/>
    </xf>
  </cellXfs>
  <cellStyles count="7">
    <cellStyle name="Normal" xfId="0" builtinId="0"/>
    <cellStyle name="Normal 2" xfId="1"/>
    <cellStyle name="Normal 2 2 2" xfId="3"/>
    <cellStyle name="Normal 2 3" xfId="4"/>
    <cellStyle name="Normal 2 3 2" xfId="6"/>
    <cellStyle name="Normal 2 4" xfId="2"/>
    <cellStyle name="Normal 3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899162</xdr:colOff>
      <xdr:row>0</xdr:row>
      <xdr:rowOff>10160</xdr:rowOff>
    </xdr:from>
    <xdr:to>
      <xdr:col>8</xdr:col>
      <xdr:colOff>110128</xdr:colOff>
      <xdr:row>11</xdr:row>
      <xdr:rowOff>172720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33637" y="10160"/>
          <a:ext cx="1735091" cy="246761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2:O100"/>
  <sheetViews>
    <sheetView showGridLines="0" view="pageBreakPreview" topLeftCell="A28" zoomScale="50" zoomScaleNormal="55" zoomScaleSheetLayoutView="50" workbookViewId="0">
      <selection activeCell="I47" sqref="I47"/>
    </sheetView>
  </sheetViews>
  <sheetFormatPr defaultColWidth="8.7109375" defaultRowHeight="16.5" x14ac:dyDescent="0.25"/>
  <cols>
    <col min="1" max="1" width="20.42578125" style="39" customWidth="1"/>
    <col min="2" max="2" width="28" style="39" customWidth="1"/>
    <col min="3" max="3" width="30.28515625" style="39" customWidth="1"/>
    <col min="4" max="4" width="13.28515625" style="39" customWidth="1"/>
    <col min="5" max="5" width="22.7109375" style="39" customWidth="1"/>
    <col min="6" max="6" width="22.28515625" style="39" customWidth="1"/>
    <col min="7" max="7" width="23.28515625" style="39" customWidth="1"/>
    <col min="8" max="8" width="14.5703125" style="39" customWidth="1"/>
    <col min="9" max="9" width="18.7109375" style="39" customWidth="1"/>
    <col min="10" max="10" width="14.28515625" style="39" customWidth="1"/>
    <col min="11" max="11" width="18" style="39" customWidth="1"/>
    <col min="12" max="12" width="13.28515625" style="39" bestFit="1" customWidth="1"/>
    <col min="13" max="13" width="24.28515625" style="39" customWidth="1"/>
    <col min="14" max="14" width="21.28515625" style="39" customWidth="1"/>
    <col min="15" max="15" width="21.42578125" style="39" customWidth="1"/>
    <col min="16" max="16" width="3.5703125" style="39" customWidth="1"/>
    <col min="17" max="20" width="8.7109375" style="39"/>
    <col min="21" max="21" width="3" style="39" customWidth="1"/>
    <col min="22" max="16384" width="8.7109375" style="39"/>
  </cols>
  <sheetData>
    <row r="12" spans="2:15" ht="17.25" thickBot="1" x14ac:dyDescent="0.3"/>
    <row r="13" spans="2:15" ht="82.9" customHeight="1" thickBot="1" x14ac:dyDescent="0.3">
      <c r="B13" s="375" t="s">
        <v>33</v>
      </c>
      <c r="C13" s="376"/>
      <c r="D13" s="376"/>
      <c r="E13" s="376"/>
      <c r="F13" s="376"/>
      <c r="G13" s="376"/>
      <c r="H13" s="376"/>
      <c r="I13" s="376"/>
      <c r="J13" s="376"/>
      <c r="K13" s="376"/>
      <c r="L13" s="376"/>
      <c r="M13" s="376"/>
      <c r="N13" s="376"/>
      <c r="O13" s="377"/>
    </row>
    <row r="14" spans="2:15" ht="20.25" x14ac:dyDescent="0.25">
      <c r="B14" s="40"/>
      <c r="C14" s="40"/>
      <c r="D14" s="40"/>
      <c r="E14" s="40"/>
      <c r="F14" s="40"/>
      <c r="G14" s="40"/>
      <c r="H14" s="40"/>
      <c r="I14" s="40"/>
      <c r="J14" s="40"/>
      <c r="K14" s="40"/>
      <c r="L14" s="40"/>
      <c r="M14" s="40"/>
      <c r="N14" s="40"/>
      <c r="O14" s="40"/>
    </row>
    <row r="15" spans="2:15" ht="21" thickBot="1" x14ac:dyDescent="0.35">
      <c r="B15" s="41"/>
      <c r="C15" s="41"/>
      <c r="D15" s="41"/>
      <c r="E15" s="41"/>
      <c r="F15" s="41"/>
      <c r="G15" s="41"/>
      <c r="H15" s="41"/>
      <c r="I15" s="41"/>
      <c r="J15" s="41"/>
      <c r="K15" s="41"/>
      <c r="L15" s="41"/>
      <c r="M15" s="41"/>
      <c r="N15" s="41"/>
      <c r="O15" s="41"/>
    </row>
    <row r="16" spans="2:15" ht="24" customHeight="1" thickBot="1" x14ac:dyDescent="0.35">
      <c r="B16" s="42" t="s">
        <v>34</v>
      </c>
      <c r="C16" s="378" t="s">
        <v>35</v>
      </c>
      <c r="D16" s="379"/>
      <c r="E16" s="380"/>
      <c r="F16" s="43"/>
      <c r="G16" s="43"/>
      <c r="H16" s="43"/>
      <c r="I16" s="41"/>
      <c r="J16" s="41"/>
      <c r="K16" s="41"/>
      <c r="L16" s="41"/>
      <c r="M16" s="41"/>
      <c r="N16" s="41"/>
      <c r="O16" s="41"/>
    </row>
    <row r="17" spans="2:15" ht="24" customHeight="1" x14ac:dyDescent="0.3">
      <c r="B17" s="42"/>
      <c r="C17" s="41"/>
      <c r="D17" s="41"/>
      <c r="E17" s="44"/>
      <c r="F17" s="44"/>
      <c r="G17" s="44"/>
      <c r="H17" s="44"/>
      <c r="I17" s="44"/>
      <c r="J17" s="41"/>
      <c r="K17" s="41"/>
      <c r="L17" s="41"/>
      <c r="M17" s="41"/>
      <c r="N17" s="41"/>
      <c r="O17" s="41"/>
    </row>
    <row r="18" spans="2:15" ht="21" thickBot="1" x14ac:dyDescent="0.35">
      <c r="B18" s="41"/>
      <c r="C18" s="41"/>
      <c r="D18" s="41"/>
      <c r="E18" s="41"/>
      <c r="F18" s="41"/>
      <c r="G18" s="41"/>
      <c r="H18" s="41"/>
      <c r="I18" s="41"/>
      <c r="J18" s="41"/>
      <c r="K18" s="41"/>
      <c r="L18" s="41"/>
      <c r="M18" s="41"/>
      <c r="N18" s="41"/>
      <c r="O18" s="41"/>
    </row>
    <row r="19" spans="2:15" ht="24" customHeight="1" thickBot="1" x14ac:dyDescent="0.35">
      <c r="B19" s="42" t="s">
        <v>36</v>
      </c>
      <c r="C19" s="378" t="s">
        <v>37</v>
      </c>
      <c r="D19" s="379"/>
      <c r="E19" s="380"/>
      <c r="F19" s="43"/>
      <c r="G19" s="43"/>
      <c r="H19" s="43"/>
      <c r="I19" s="41"/>
      <c r="J19" s="41"/>
      <c r="K19" s="41"/>
      <c r="L19" s="41"/>
      <c r="M19" s="41"/>
      <c r="N19" s="41"/>
      <c r="O19" s="41"/>
    </row>
    <row r="20" spans="2:15" ht="24" customHeight="1" x14ac:dyDescent="0.3">
      <c r="B20" s="42"/>
      <c r="C20" s="41"/>
      <c r="D20" s="41"/>
      <c r="E20" s="44"/>
      <c r="F20" s="44"/>
      <c r="G20" s="44"/>
      <c r="H20" s="44"/>
      <c r="I20" s="44"/>
      <c r="J20" s="41"/>
      <c r="K20" s="41"/>
      <c r="L20" s="41"/>
      <c r="M20" s="41"/>
      <c r="N20" s="41"/>
      <c r="O20" s="41"/>
    </row>
    <row r="21" spans="2:15" ht="21" thickBot="1" x14ac:dyDescent="0.35">
      <c r="B21" s="41"/>
      <c r="C21" s="41"/>
      <c r="D21" s="41"/>
      <c r="E21" s="41"/>
      <c r="F21" s="41"/>
      <c r="G21" s="41"/>
      <c r="H21" s="41"/>
      <c r="I21" s="41"/>
      <c r="J21" s="41"/>
      <c r="K21" s="41"/>
      <c r="L21" s="41"/>
      <c r="M21" s="41"/>
      <c r="N21" s="41"/>
      <c r="O21" s="41"/>
    </row>
    <row r="22" spans="2:15" ht="24" customHeight="1" thickBot="1" x14ac:dyDescent="0.35">
      <c r="B22" s="42" t="s">
        <v>38</v>
      </c>
      <c r="C22" s="381">
        <v>44102</v>
      </c>
      <c r="D22" s="382"/>
      <c r="E22" s="383"/>
      <c r="F22" s="41"/>
      <c r="G22" s="41"/>
      <c r="H22" s="41"/>
      <c r="I22" s="41"/>
      <c r="J22" s="41"/>
      <c r="K22" s="41"/>
      <c r="L22" s="41"/>
      <c r="M22" s="41"/>
      <c r="N22" s="41"/>
      <c r="O22" s="41"/>
    </row>
    <row r="23" spans="2:15" ht="24" customHeight="1" x14ac:dyDescent="0.3">
      <c r="B23" s="42"/>
      <c r="C23" s="41"/>
      <c r="D23" s="41"/>
      <c r="E23" s="44"/>
      <c r="F23" s="44"/>
      <c r="G23" s="41"/>
      <c r="H23" s="41"/>
      <c r="I23" s="41"/>
      <c r="J23" s="41"/>
      <c r="K23" s="41"/>
      <c r="L23" s="41"/>
      <c r="M23" s="41"/>
      <c r="N23" s="41"/>
      <c r="O23" s="41"/>
    </row>
    <row r="24" spans="2:15" ht="21" thickBot="1" x14ac:dyDescent="0.35">
      <c r="B24" s="41"/>
      <c r="C24" s="41"/>
      <c r="D24" s="41"/>
      <c r="E24" s="41"/>
      <c r="F24" s="41"/>
      <c r="G24" s="41"/>
      <c r="H24" s="41"/>
      <c r="I24" s="41"/>
      <c r="J24" s="41"/>
      <c r="K24" s="41"/>
      <c r="L24" s="41"/>
      <c r="M24" s="41"/>
      <c r="N24" s="41"/>
      <c r="O24" s="41"/>
    </row>
    <row r="25" spans="2:15" ht="24" customHeight="1" x14ac:dyDescent="0.25">
      <c r="B25" s="45" t="s">
        <v>39</v>
      </c>
      <c r="C25" s="384" t="s">
        <v>40</v>
      </c>
      <c r="D25" s="385"/>
      <c r="E25" s="385"/>
      <c r="F25" s="385"/>
      <c r="G25" s="385"/>
      <c r="H25" s="385"/>
      <c r="I25" s="385"/>
      <c r="J25" s="385"/>
      <c r="K25" s="385"/>
      <c r="L25" s="385"/>
      <c r="M25" s="385"/>
      <c r="N25" s="385"/>
      <c r="O25" s="386"/>
    </row>
    <row r="26" spans="2:15" ht="24" customHeight="1" thickBot="1" x14ac:dyDescent="0.35">
      <c r="B26" s="42"/>
      <c r="C26" s="387"/>
      <c r="D26" s="388"/>
      <c r="E26" s="388"/>
      <c r="F26" s="388"/>
      <c r="G26" s="388"/>
      <c r="H26" s="388"/>
      <c r="I26" s="388"/>
      <c r="J26" s="388"/>
      <c r="K26" s="388"/>
      <c r="L26" s="388"/>
      <c r="M26" s="388"/>
      <c r="N26" s="388"/>
      <c r="O26" s="389"/>
    </row>
    <row r="27" spans="2:15" ht="21" thickBot="1" x14ac:dyDescent="0.35">
      <c r="B27" s="41"/>
      <c r="C27" s="41"/>
      <c r="D27" s="41"/>
      <c r="E27" s="41"/>
      <c r="F27" s="41"/>
      <c r="G27" s="41"/>
      <c r="H27" s="41"/>
      <c r="I27" s="41"/>
      <c r="J27" s="41"/>
      <c r="K27" s="41"/>
      <c r="L27" s="41"/>
      <c r="M27" s="41"/>
      <c r="N27" s="41"/>
      <c r="O27" s="41"/>
    </row>
    <row r="28" spans="2:15" ht="24" customHeight="1" x14ac:dyDescent="0.25">
      <c r="B28" s="45" t="s">
        <v>41</v>
      </c>
      <c r="C28" s="384" t="s">
        <v>42</v>
      </c>
      <c r="D28" s="390"/>
      <c r="E28" s="390"/>
      <c r="F28" s="390"/>
      <c r="G28" s="390"/>
      <c r="H28" s="390"/>
      <c r="I28" s="390"/>
      <c r="J28" s="390"/>
      <c r="K28" s="390"/>
      <c r="L28" s="390"/>
      <c r="M28" s="390"/>
      <c r="N28" s="390"/>
      <c r="O28" s="391"/>
    </row>
    <row r="29" spans="2:15" ht="24" customHeight="1" x14ac:dyDescent="0.3">
      <c r="B29" s="41"/>
      <c r="C29" s="392"/>
      <c r="D29" s="393"/>
      <c r="E29" s="393"/>
      <c r="F29" s="393"/>
      <c r="G29" s="393"/>
      <c r="H29" s="393"/>
      <c r="I29" s="393"/>
      <c r="J29" s="393"/>
      <c r="K29" s="393"/>
      <c r="L29" s="393"/>
      <c r="M29" s="393"/>
      <c r="N29" s="393"/>
      <c r="O29" s="394"/>
    </row>
    <row r="30" spans="2:15" ht="24" customHeight="1" thickBot="1" x14ac:dyDescent="0.35">
      <c r="B30" s="41"/>
      <c r="C30" s="395"/>
      <c r="D30" s="396"/>
      <c r="E30" s="396"/>
      <c r="F30" s="396"/>
      <c r="G30" s="396"/>
      <c r="H30" s="396"/>
      <c r="I30" s="396"/>
      <c r="J30" s="396"/>
      <c r="K30" s="396"/>
      <c r="L30" s="396"/>
      <c r="M30" s="396"/>
      <c r="N30" s="396"/>
      <c r="O30" s="397"/>
    </row>
    <row r="31" spans="2:15" ht="21" thickBot="1" x14ac:dyDescent="0.35">
      <c r="B31" s="41"/>
      <c r="C31" s="41"/>
      <c r="D31" s="41"/>
      <c r="E31" s="46"/>
      <c r="F31" s="46"/>
      <c r="G31" s="46"/>
      <c r="H31" s="46"/>
      <c r="I31" s="46"/>
      <c r="J31" s="46"/>
      <c r="K31" s="46"/>
      <c r="L31" s="46"/>
      <c r="M31" s="41"/>
    </row>
    <row r="32" spans="2:15" ht="20.25" x14ac:dyDescent="0.25">
      <c r="B32" s="45" t="s">
        <v>43</v>
      </c>
      <c r="C32" s="384" t="s">
        <v>44</v>
      </c>
      <c r="D32" s="390"/>
      <c r="E32" s="390"/>
      <c r="F32" s="390"/>
      <c r="G32" s="390"/>
      <c r="H32" s="390"/>
      <c r="I32" s="390"/>
      <c r="J32" s="390"/>
      <c r="K32" s="390"/>
      <c r="L32" s="390"/>
      <c r="M32" s="390"/>
      <c r="N32" s="390"/>
      <c r="O32" s="391"/>
    </row>
    <row r="33" spans="2:15" ht="20.25" x14ac:dyDescent="0.3">
      <c r="B33" s="41"/>
      <c r="C33" s="392"/>
      <c r="D33" s="393"/>
      <c r="E33" s="393"/>
      <c r="F33" s="393"/>
      <c r="G33" s="393"/>
      <c r="H33" s="393"/>
      <c r="I33" s="393"/>
      <c r="J33" s="393"/>
      <c r="K33" s="393"/>
      <c r="L33" s="393"/>
      <c r="M33" s="393"/>
      <c r="N33" s="393"/>
      <c r="O33" s="394"/>
    </row>
    <row r="34" spans="2:15" ht="20.25" x14ac:dyDescent="0.3">
      <c r="B34" s="41"/>
      <c r="C34" s="392"/>
      <c r="D34" s="393"/>
      <c r="E34" s="393"/>
      <c r="F34" s="393"/>
      <c r="G34" s="393"/>
      <c r="H34" s="393"/>
      <c r="I34" s="393"/>
      <c r="J34" s="393"/>
      <c r="K34" s="393"/>
      <c r="L34" s="393"/>
      <c r="M34" s="393"/>
      <c r="N34" s="393"/>
      <c r="O34" s="394"/>
    </row>
    <row r="35" spans="2:15" ht="20.25" x14ac:dyDescent="0.3">
      <c r="B35" s="41"/>
      <c r="C35" s="392"/>
      <c r="D35" s="393"/>
      <c r="E35" s="393"/>
      <c r="F35" s="393"/>
      <c r="G35" s="393"/>
      <c r="H35" s="393"/>
      <c r="I35" s="393"/>
      <c r="J35" s="393"/>
      <c r="K35" s="393"/>
      <c r="L35" s="393"/>
      <c r="M35" s="393"/>
      <c r="N35" s="393"/>
      <c r="O35" s="394"/>
    </row>
    <row r="36" spans="2:15" ht="21" thickBot="1" x14ac:dyDescent="0.35">
      <c r="B36" s="41"/>
      <c r="C36" s="395"/>
      <c r="D36" s="396"/>
      <c r="E36" s="396"/>
      <c r="F36" s="396"/>
      <c r="G36" s="396"/>
      <c r="H36" s="396"/>
      <c r="I36" s="396"/>
      <c r="J36" s="396"/>
      <c r="K36" s="396"/>
      <c r="L36" s="396"/>
      <c r="M36" s="396"/>
      <c r="N36" s="396"/>
      <c r="O36" s="397"/>
    </row>
    <row r="37" spans="2:15" ht="20.25" x14ac:dyDescent="0.3">
      <c r="B37" s="41"/>
      <c r="C37" s="41"/>
      <c r="D37" s="41"/>
      <c r="E37" s="41"/>
      <c r="F37" s="41"/>
      <c r="G37" s="41"/>
      <c r="H37" s="41"/>
      <c r="I37" s="41"/>
      <c r="J37" s="41"/>
      <c r="K37" s="41"/>
      <c r="L37" s="41"/>
      <c r="M37" s="41"/>
    </row>
    <row r="38" spans="2:15" ht="17.25" thickBot="1" x14ac:dyDescent="0.3"/>
    <row r="39" spans="2:15" ht="65.25" customHeight="1" thickBot="1" x14ac:dyDescent="0.3">
      <c r="B39" s="47" t="s">
        <v>45</v>
      </c>
      <c r="C39" s="398" t="s">
        <v>46</v>
      </c>
      <c r="D39" s="398"/>
      <c r="E39" s="48" t="s">
        <v>47</v>
      </c>
      <c r="F39" s="49" t="s">
        <v>48</v>
      </c>
      <c r="G39" s="48" t="s">
        <v>49</v>
      </c>
      <c r="H39" s="49" t="s">
        <v>50</v>
      </c>
      <c r="I39" s="50" t="s">
        <v>51</v>
      </c>
      <c r="J39" s="49" t="s">
        <v>52</v>
      </c>
      <c r="K39" s="48" t="s">
        <v>53</v>
      </c>
      <c r="L39" s="398" t="s">
        <v>54</v>
      </c>
      <c r="M39" s="398"/>
      <c r="N39" s="398"/>
      <c r="O39" s="399"/>
    </row>
    <row r="40" spans="2:15" ht="25.15" customHeight="1" x14ac:dyDescent="0.3">
      <c r="B40" s="51">
        <v>1</v>
      </c>
      <c r="C40" s="400" t="str">
        <f>'1. Summary of Quotes recieved '!F8</f>
        <v>SERVICE PROVIDER A</v>
      </c>
      <c r="D40" s="400"/>
      <c r="E40" s="285">
        <f>SUM('1. Summary of Quotes recieved '!F9)</f>
        <v>0</v>
      </c>
      <c r="F40" s="52">
        <f>E40*15%</f>
        <v>0</v>
      </c>
      <c r="G40" s="286">
        <f>SUM(E40:F40)</f>
        <v>0</v>
      </c>
      <c r="H40" s="52" t="e">
        <f>80*(1-(G40-$G$47)/$G$47)</f>
        <v>#DIV/0!</v>
      </c>
      <c r="I40" s="286">
        <f>F52</f>
        <v>12</v>
      </c>
      <c r="J40" s="287" t="e">
        <f>H40+I40</f>
        <v>#DIV/0!</v>
      </c>
      <c r="K40" s="54">
        <v>3</v>
      </c>
      <c r="L40" s="401"/>
      <c r="M40" s="401"/>
      <c r="N40" s="401"/>
      <c r="O40" s="402"/>
    </row>
    <row r="41" spans="2:15" ht="25.15" customHeight="1" x14ac:dyDescent="0.3">
      <c r="B41" s="55">
        <v>2</v>
      </c>
      <c r="C41" s="372" t="str">
        <f>'1. Summary of Quotes recieved '!G8</f>
        <v>SERVICE PROVIDER B</v>
      </c>
      <c r="D41" s="372"/>
      <c r="E41" s="56">
        <f>SUM('1. Summary of Quotes recieved '!G10)</f>
        <v>0</v>
      </c>
      <c r="F41" s="57">
        <f t="shared" ref="F41:F42" si="0">E41*15%</f>
        <v>0</v>
      </c>
      <c r="G41" s="58">
        <f>SUM(E41:F41)</f>
        <v>0</v>
      </c>
      <c r="H41" s="57" t="e">
        <f>80*(1-(G41-$G$47)/$G$47)</f>
        <v>#DIV/0!</v>
      </c>
      <c r="I41" s="53">
        <f t="shared" ref="I41:I42" si="1">F53</f>
        <v>18</v>
      </c>
      <c r="J41" s="59" t="e">
        <f>H41+I41</f>
        <v>#DIV/0!</v>
      </c>
      <c r="K41" s="60">
        <v>1</v>
      </c>
      <c r="L41" s="373" t="s">
        <v>55</v>
      </c>
      <c r="M41" s="373"/>
      <c r="N41" s="373"/>
      <c r="O41" s="374"/>
    </row>
    <row r="42" spans="2:15" ht="25.15" customHeight="1" x14ac:dyDescent="0.3">
      <c r="B42" s="55">
        <v>3</v>
      </c>
      <c r="C42" s="372" t="str">
        <f>'1. Summary of Quotes recieved '!H8</f>
        <v>SERVICE PROVIDER C</v>
      </c>
      <c r="D42" s="372"/>
      <c r="E42" s="56">
        <f>SUM('1. Summary of Quotes recieved '!H10)</f>
        <v>0</v>
      </c>
      <c r="F42" s="57">
        <f t="shared" si="0"/>
        <v>0</v>
      </c>
      <c r="G42" s="53">
        <f>SUM(E42:F42)</f>
        <v>0</v>
      </c>
      <c r="H42" s="57" t="e">
        <f>80*(1-(G42-$G$47)/$G$47)</f>
        <v>#DIV/0!</v>
      </c>
      <c r="I42" s="53">
        <f t="shared" si="1"/>
        <v>18</v>
      </c>
      <c r="J42" s="59" t="e">
        <f>H42+I42</f>
        <v>#DIV/0!</v>
      </c>
      <c r="K42" s="60">
        <v>2</v>
      </c>
      <c r="L42" s="401"/>
      <c r="M42" s="401"/>
      <c r="N42" s="401"/>
      <c r="O42" s="402"/>
    </row>
    <row r="43" spans="2:15" ht="25.15" customHeight="1" x14ac:dyDescent="0.3">
      <c r="B43" s="55">
        <v>4</v>
      </c>
      <c r="C43" s="372" t="str">
        <f>'1. Summary of Quotes recieved '!I8</f>
        <v>SERVICE PROVIDER D</v>
      </c>
      <c r="D43" s="372"/>
      <c r="E43" s="56">
        <f>SUM('1. Summary of Quotes recieved '!H11)</f>
        <v>0</v>
      </c>
      <c r="F43" s="57">
        <f t="shared" ref="F43" si="2">E43*15%</f>
        <v>0</v>
      </c>
      <c r="G43" s="53">
        <f>SUM(E43:F43)</f>
        <v>0</v>
      </c>
      <c r="H43" s="57" t="e">
        <f>80*(1-(G43-$G$47)/$G$47)</f>
        <v>#DIV/0!</v>
      </c>
      <c r="I43" s="53">
        <f t="shared" ref="I43" si="3">F55</f>
        <v>18</v>
      </c>
      <c r="J43" s="59" t="e">
        <f>H43+I43</f>
        <v>#DIV/0!</v>
      </c>
      <c r="K43" s="60">
        <v>3</v>
      </c>
      <c r="L43" s="401"/>
      <c r="M43" s="401"/>
      <c r="N43" s="401"/>
      <c r="O43" s="402"/>
    </row>
    <row r="44" spans="2:15" ht="25.15" customHeight="1" thickBot="1" x14ac:dyDescent="0.35">
      <c r="B44" s="61">
        <v>5</v>
      </c>
      <c r="C44" s="403" t="str">
        <f>'1. Summary of Quotes recieved '!J8</f>
        <v>SERVICE PROVIDER E</v>
      </c>
      <c r="D44" s="403"/>
      <c r="E44" s="62">
        <f>SUM('1. Summary of Quotes recieved '!H12)</f>
        <v>0</v>
      </c>
      <c r="F44" s="63">
        <f t="shared" ref="F44" si="4">E44*15%</f>
        <v>0</v>
      </c>
      <c r="G44" s="288">
        <f>SUM(E44:F44)</f>
        <v>0</v>
      </c>
      <c r="H44" s="63" t="e">
        <f>80*(1-(G44-$G$47)/$G$47)</f>
        <v>#DIV/0!</v>
      </c>
      <c r="I44" s="288">
        <f t="shared" ref="I44" si="5">F56</f>
        <v>20</v>
      </c>
      <c r="J44" s="64" t="e">
        <f>H44+I44</f>
        <v>#DIV/0!</v>
      </c>
      <c r="K44" s="65">
        <v>4</v>
      </c>
      <c r="L44" s="404"/>
      <c r="M44" s="404"/>
      <c r="N44" s="404"/>
      <c r="O44" s="405"/>
    </row>
    <row r="45" spans="2:15" ht="25.15" customHeight="1" x14ac:dyDescent="0.3">
      <c r="B45" s="41"/>
      <c r="C45" s="66"/>
      <c r="D45" s="66"/>
      <c r="E45" s="67"/>
      <c r="F45" s="67"/>
      <c r="G45" s="67"/>
      <c r="H45" s="68"/>
      <c r="I45" s="67"/>
      <c r="J45" s="68"/>
      <c r="K45" s="68"/>
      <c r="L45" s="68"/>
      <c r="M45" s="69"/>
      <c r="N45" s="41"/>
      <c r="O45" s="41"/>
    </row>
    <row r="46" spans="2:15" ht="25.15" customHeight="1" thickBot="1" x14ac:dyDescent="0.35">
      <c r="B46" s="41"/>
      <c r="C46" s="70"/>
      <c r="D46" s="70"/>
      <c r="E46" s="71"/>
      <c r="F46" s="71"/>
      <c r="G46" s="71"/>
      <c r="H46" s="71"/>
      <c r="I46" s="69"/>
      <c r="J46" s="70"/>
      <c r="K46" s="41"/>
      <c r="L46" s="41"/>
      <c r="M46" s="41"/>
      <c r="N46" s="41"/>
      <c r="O46" s="41"/>
    </row>
    <row r="47" spans="2:15" ht="25.15" customHeight="1" thickBot="1" x14ac:dyDescent="0.35">
      <c r="B47" s="406" t="s">
        <v>56</v>
      </c>
      <c r="C47" s="407"/>
      <c r="D47" s="407"/>
      <c r="E47" s="408"/>
      <c r="F47" s="367"/>
      <c r="G47" s="368">
        <f>SUM(G41)</f>
        <v>0</v>
      </c>
      <c r="H47" s="71"/>
      <c r="I47" s="69"/>
      <c r="J47" s="70"/>
      <c r="K47" s="41"/>
      <c r="L47" s="41"/>
      <c r="M47" s="41"/>
      <c r="N47" s="41"/>
      <c r="O47" s="41"/>
    </row>
    <row r="48" spans="2:15" ht="15" customHeight="1" x14ac:dyDescent="0.3">
      <c r="B48" s="41"/>
      <c r="C48" s="41"/>
      <c r="D48" s="41"/>
      <c r="E48" s="72"/>
      <c r="F48" s="72"/>
      <c r="G48" s="72"/>
      <c r="H48" s="41"/>
      <c r="I48" s="41"/>
      <c r="J48" s="41"/>
      <c r="K48" s="41"/>
      <c r="L48" s="41"/>
      <c r="M48" s="41"/>
      <c r="N48" s="41"/>
      <c r="O48" s="41"/>
    </row>
    <row r="49" spans="2:15" ht="15" customHeight="1" thickBot="1" x14ac:dyDescent="0.35">
      <c r="B49" s="41"/>
      <c r="C49" s="41"/>
      <c r="D49" s="41"/>
      <c r="E49" s="41"/>
      <c r="F49" s="41"/>
      <c r="G49" s="41"/>
      <c r="H49" s="41"/>
      <c r="I49" s="41"/>
      <c r="J49" s="41"/>
      <c r="K49" s="41"/>
      <c r="L49" s="41"/>
      <c r="M49" s="41"/>
      <c r="N49" s="41"/>
      <c r="O49" s="41"/>
    </row>
    <row r="50" spans="2:15" ht="20.25" x14ac:dyDescent="0.25">
      <c r="B50" s="409" t="s">
        <v>45</v>
      </c>
      <c r="C50" s="411" t="s">
        <v>46</v>
      </c>
      <c r="D50" s="412"/>
      <c r="E50" s="415" t="s">
        <v>57</v>
      </c>
      <c r="F50" s="417" t="s">
        <v>58</v>
      </c>
      <c r="G50" s="432" t="s">
        <v>59</v>
      </c>
      <c r="H50" s="433"/>
      <c r="I50" s="421" t="s">
        <v>60</v>
      </c>
      <c r="J50" s="422"/>
      <c r="K50" s="422"/>
      <c r="L50" s="422"/>
      <c r="M50" s="422"/>
      <c r="N50" s="423"/>
      <c r="O50" s="424" t="s">
        <v>61</v>
      </c>
    </row>
    <row r="51" spans="2:15" ht="81.75" thickBot="1" x14ac:dyDescent="0.3">
      <c r="B51" s="410"/>
      <c r="C51" s="413"/>
      <c r="D51" s="414"/>
      <c r="E51" s="416"/>
      <c r="F51" s="418"/>
      <c r="G51" s="73" t="s">
        <v>62</v>
      </c>
      <c r="H51" s="74" t="s">
        <v>63</v>
      </c>
      <c r="I51" s="75" t="s">
        <v>64</v>
      </c>
      <c r="J51" s="76" t="s">
        <v>62</v>
      </c>
      <c r="K51" s="76" t="s">
        <v>65</v>
      </c>
      <c r="L51" s="76" t="s">
        <v>66</v>
      </c>
      <c r="M51" s="76" t="s">
        <v>67</v>
      </c>
      <c r="N51" s="77" t="s">
        <v>68</v>
      </c>
      <c r="O51" s="425"/>
    </row>
    <row r="52" spans="2:15" ht="19.899999999999999" customHeight="1" x14ac:dyDescent="0.25">
      <c r="B52" s="289">
        <f t="shared" ref="B52:B54" si="6">B40</f>
        <v>1</v>
      </c>
      <c r="C52" s="426" t="str">
        <f>$C$40</f>
        <v>SERVICE PROVIDER A</v>
      </c>
      <c r="D52" s="427"/>
      <c r="E52" s="290">
        <v>4</v>
      </c>
      <c r="F52" s="79">
        <f>IF(E52=1,$H$63,IF(E52=2,$H$64,IF(E52=3,$H$65,IF(E52=4,$H$66,IF(E52=5,$H$67,IF(E52=6,$H$68,IF(E52=7,$H$69,IF(E52=8,$H$70,0))))))))</f>
        <v>12</v>
      </c>
      <c r="G52" s="80"/>
      <c r="H52" s="81"/>
      <c r="I52" s="82"/>
      <c r="J52" s="78" t="s">
        <v>69</v>
      </c>
      <c r="K52" s="83"/>
      <c r="L52" s="83"/>
      <c r="M52" s="83">
        <v>100</v>
      </c>
      <c r="N52" s="84">
        <v>0</v>
      </c>
      <c r="O52" s="85">
        <v>44145</v>
      </c>
    </row>
    <row r="53" spans="2:15" ht="19.899999999999999" customHeight="1" x14ac:dyDescent="0.25">
      <c r="B53" s="86">
        <f t="shared" si="6"/>
        <v>2</v>
      </c>
      <c r="C53" s="428" t="str">
        <f>$C$41</f>
        <v>SERVICE PROVIDER B</v>
      </c>
      <c r="D53" s="429"/>
      <c r="E53" s="87">
        <v>2</v>
      </c>
      <c r="F53" s="88">
        <f>IF(E53=1,$H$63,IF(E53=2,$H$64,IF(E53=3,$H$65,IF(E53=4,$H$66,IF(E53=5,$H$67,IF(E53=6,$H$68,IF(E53=7,$H$69,IF(E53=8,$H$70,0))))))))</f>
        <v>18</v>
      </c>
      <c r="G53" s="89"/>
      <c r="H53" s="90"/>
      <c r="I53" s="91"/>
      <c r="J53" s="87"/>
      <c r="K53" s="92"/>
      <c r="L53" s="92" t="s">
        <v>70</v>
      </c>
      <c r="M53" s="92">
        <v>51</v>
      </c>
      <c r="N53" s="93">
        <v>0</v>
      </c>
      <c r="O53" s="94">
        <v>44267</v>
      </c>
    </row>
    <row r="54" spans="2:15" ht="19.899999999999999" customHeight="1" x14ac:dyDescent="0.25">
      <c r="B54" s="86">
        <f t="shared" si="6"/>
        <v>3</v>
      </c>
      <c r="C54" s="430" t="str">
        <f>$C$42</f>
        <v>SERVICE PROVIDER C</v>
      </c>
      <c r="D54" s="431"/>
      <c r="E54" s="95">
        <v>2</v>
      </c>
      <c r="F54" s="88">
        <f>IF(E54=1,$H$63,IF(E54=2,$H$64,IF(E54=3,$H$65,IF(E54=4,$H$66,IF(E54=5,$H$67,IF(E54=6,$H$68,IF(E54=7,$H$69,IF(E54=8,$H$70,0))))))))</f>
        <v>18</v>
      </c>
      <c r="G54" s="89"/>
      <c r="H54" s="90"/>
      <c r="I54" s="91"/>
      <c r="J54" s="87"/>
      <c r="K54" s="92"/>
      <c r="L54" s="92" t="s">
        <v>70</v>
      </c>
      <c r="M54" s="92">
        <v>51</v>
      </c>
      <c r="N54" s="93">
        <v>0</v>
      </c>
      <c r="O54" s="94">
        <v>44396</v>
      </c>
    </row>
    <row r="55" spans="2:15" ht="19.899999999999999" customHeight="1" x14ac:dyDescent="0.25">
      <c r="B55" s="86">
        <v>4</v>
      </c>
      <c r="C55" s="430" t="str">
        <f>$C$43</f>
        <v>SERVICE PROVIDER D</v>
      </c>
      <c r="D55" s="431"/>
      <c r="E55" s="95">
        <v>2</v>
      </c>
      <c r="F55" s="88">
        <f>IF(E55=1,$H$63,IF(E55=2,$H$64,IF(E55=3,$H$65,IF(E55=4,$H$66,IF(E55=5,$H$67,IF(E55=6,$H$68,IF(E55=7,$H$69,IF(E55=8,$H$70,0))))))))</f>
        <v>18</v>
      </c>
      <c r="G55" s="89"/>
      <c r="H55" s="90"/>
      <c r="I55" s="91"/>
      <c r="J55" s="87"/>
      <c r="K55" s="92"/>
      <c r="L55" s="92"/>
      <c r="M55" s="92"/>
      <c r="N55" s="93"/>
      <c r="O55" s="94"/>
    </row>
    <row r="56" spans="2:15" ht="19.899999999999999" customHeight="1" thickBot="1" x14ac:dyDescent="0.3">
      <c r="B56" s="96">
        <v>5</v>
      </c>
      <c r="C56" s="434" t="str">
        <f>$C$44</f>
        <v>SERVICE PROVIDER E</v>
      </c>
      <c r="D56" s="435"/>
      <c r="E56" s="97">
        <v>1</v>
      </c>
      <c r="F56" s="98">
        <f>IF(E56=1,$H$63,IF(E56=2,$H$64,IF(E56=3,$H$65,IF(E56=4,$H$66,IF(E56=5,$H$67,IF(E56=6,$H$68,IF(E56=7,$H$69,IF(E56=8,$H$70,0))))))))</f>
        <v>20</v>
      </c>
      <c r="G56" s="99"/>
      <c r="H56" s="100"/>
      <c r="I56" s="101"/>
      <c r="J56" s="97"/>
      <c r="K56" s="102"/>
      <c r="L56" s="102"/>
      <c r="M56" s="102"/>
      <c r="N56" s="103"/>
      <c r="O56" s="104"/>
    </row>
    <row r="57" spans="2:15" ht="19.899999999999999" customHeight="1" x14ac:dyDescent="0.3">
      <c r="B57" s="105"/>
      <c r="C57" s="106"/>
      <c r="D57" s="106"/>
      <c r="E57" s="107"/>
      <c r="F57" s="108"/>
      <c r="G57" s="107"/>
      <c r="H57" s="107"/>
      <c r="I57" s="70"/>
      <c r="J57" s="107"/>
      <c r="K57" s="70"/>
      <c r="L57" s="70"/>
      <c r="M57" s="70"/>
      <c r="N57" s="70"/>
      <c r="O57" s="109"/>
    </row>
    <row r="58" spans="2:15" ht="19.899999999999999" customHeight="1" thickBot="1" x14ac:dyDescent="0.35">
      <c r="B58" s="105"/>
      <c r="C58" s="110"/>
      <c r="D58" s="110"/>
      <c r="E58" s="107"/>
      <c r="F58" s="108"/>
      <c r="G58" s="107"/>
      <c r="H58" s="107"/>
      <c r="I58" s="70"/>
      <c r="J58" s="107"/>
      <c r="K58" s="70"/>
      <c r="L58" s="70"/>
      <c r="M58" s="70"/>
      <c r="N58" s="70"/>
      <c r="O58" s="109"/>
    </row>
    <row r="59" spans="2:15" ht="19.899999999999999" customHeight="1" thickBot="1" x14ac:dyDescent="0.35">
      <c r="B59" s="111" t="s">
        <v>71</v>
      </c>
      <c r="C59" s="112"/>
      <c r="D59" s="112"/>
      <c r="E59" s="107"/>
      <c r="F59" s="108"/>
      <c r="G59" s="436" t="s">
        <v>72</v>
      </c>
      <c r="H59" s="437"/>
      <c r="I59" s="113"/>
      <c r="L59" s="70"/>
      <c r="M59" s="70"/>
      <c r="N59" s="70"/>
      <c r="O59" s="109"/>
    </row>
    <row r="60" spans="2:15" ht="15" customHeight="1" x14ac:dyDescent="0.3">
      <c r="B60" s="112"/>
      <c r="C60" s="112"/>
      <c r="D60" s="112"/>
      <c r="E60" s="107"/>
      <c r="F60" s="108"/>
      <c r="G60" s="114"/>
      <c r="H60" s="107"/>
      <c r="I60" s="70"/>
      <c r="J60" s="107"/>
      <c r="K60" s="70"/>
      <c r="L60" s="70"/>
      <c r="M60" s="70"/>
      <c r="N60" s="70"/>
      <c r="O60" s="109"/>
    </row>
    <row r="61" spans="2:15" ht="15" customHeight="1" thickBot="1" x14ac:dyDescent="0.35">
      <c r="B61" s="105"/>
      <c r="C61" s="110"/>
      <c r="D61" s="110"/>
      <c r="E61" s="107"/>
      <c r="F61" s="108"/>
      <c r="G61" s="107"/>
      <c r="H61" s="107"/>
      <c r="I61" s="70"/>
      <c r="J61" s="107"/>
      <c r="K61" s="70"/>
      <c r="L61" s="70"/>
      <c r="M61" s="70"/>
      <c r="N61" s="70"/>
      <c r="O61" s="109"/>
    </row>
    <row r="62" spans="2:15" ht="82.9" customHeight="1" thickBot="1" x14ac:dyDescent="0.35">
      <c r="B62" s="47" t="s">
        <v>73</v>
      </c>
      <c r="C62" s="438" t="s">
        <v>46</v>
      </c>
      <c r="D62" s="439"/>
      <c r="E62" s="47" t="s">
        <v>74</v>
      </c>
      <c r="F62" s="115"/>
      <c r="G62" s="116" t="s">
        <v>75</v>
      </c>
      <c r="H62" s="117" t="s">
        <v>76</v>
      </c>
      <c r="K62" s="70"/>
      <c r="L62" s="70"/>
      <c r="M62" s="70"/>
      <c r="N62" s="70"/>
      <c r="O62" s="109"/>
    </row>
    <row r="63" spans="2:15" ht="19.899999999999999" customHeight="1" x14ac:dyDescent="0.3">
      <c r="B63" s="118">
        <f t="shared" ref="B63:B65" si="7">B40</f>
        <v>1</v>
      </c>
      <c r="C63" s="440" t="str">
        <f>$C$40</f>
        <v>SERVICE PROVIDER A</v>
      </c>
      <c r="D63" s="441"/>
      <c r="E63" s="283" t="s">
        <v>135</v>
      </c>
      <c r="F63" s="119"/>
      <c r="G63" s="120">
        <v>1</v>
      </c>
      <c r="H63" s="121">
        <v>20</v>
      </c>
      <c r="K63" s="70"/>
      <c r="L63" s="70"/>
      <c r="M63" s="70"/>
      <c r="N63" s="70"/>
      <c r="O63" s="109"/>
    </row>
    <row r="64" spans="2:15" ht="19.899999999999999" customHeight="1" x14ac:dyDescent="0.3">
      <c r="B64" s="122">
        <f t="shared" si="7"/>
        <v>2</v>
      </c>
      <c r="C64" s="419" t="str">
        <f>$C$41</f>
        <v>SERVICE PROVIDER B</v>
      </c>
      <c r="D64" s="420"/>
      <c r="E64" s="292" t="s">
        <v>146</v>
      </c>
      <c r="F64" s="119"/>
      <c r="G64" s="123">
        <v>2</v>
      </c>
      <c r="H64" s="124">
        <v>18</v>
      </c>
      <c r="K64" s="70"/>
      <c r="L64" s="70"/>
      <c r="M64" s="70"/>
      <c r="N64" s="70"/>
      <c r="O64" s="109"/>
    </row>
    <row r="65" spans="2:15" ht="19.899999999999999" customHeight="1" x14ac:dyDescent="0.3">
      <c r="B65" s="125">
        <f t="shared" si="7"/>
        <v>3</v>
      </c>
      <c r="C65" s="419" t="str">
        <f>$C$42</f>
        <v>SERVICE PROVIDER C</v>
      </c>
      <c r="D65" s="420"/>
      <c r="E65" s="284" t="s">
        <v>147</v>
      </c>
      <c r="F65" s="119"/>
      <c r="G65" s="123">
        <v>3</v>
      </c>
      <c r="H65" s="124">
        <v>14</v>
      </c>
      <c r="K65" s="70"/>
      <c r="L65" s="70"/>
      <c r="M65" s="70"/>
      <c r="N65" s="70"/>
      <c r="O65" s="109"/>
    </row>
    <row r="66" spans="2:15" ht="19.899999999999999" customHeight="1" x14ac:dyDescent="0.3">
      <c r="B66" s="126">
        <v>4</v>
      </c>
      <c r="C66" s="419" t="str">
        <f>$C$43</f>
        <v>SERVICE PROVIDER D</v>
      </c>
      <c r="D66" s="420"/>
      <c r="E66" s="284" t="s">
        <v>148</v>
      </c>
      <c r="F66" s="119"/>
      <c r="G66" s="123">
        <v>4</v>
      </c>
      <c r="H66" s="124">
        <v>12</v>
      </c>
      <c r="K66" s="70"/>
      <c r="L66" s="70"/>
      <c r="M66" s="70"/>
      <c r="N66" s="70"/>
      <c r="O66" s="109"/>
    </row>
    <row r="67" spans="2:15" ht="19.899999999999999" customHeight="1" thickBot="1" x14ac:dyDescent="0.35">
      <c r="B67" s="127">
        <v>5</v>
      </c>
      <c r="C67" s="443" t="str">
        <f>$C$44</f>
        <v>SERVICE PROVIDER E</v>
      </c>
      <c r="D67" s="444"/>
      <c r="E67" s="291" t="s">
        <v>149</v>
      </c>
      <c r="F67" s="119"/>
      <c r="G67" s="123">
        <v>5</v>
      </c>
      <c r="H67" s="124">
        <v>8</v>
      </c>
      <c r="K67" s="70"/>
      <c r="L67" s="70"/>
      <c r="M67" s="70"/>
      <c r="N67" s="70"/>
      <c r="O67" s="109"/>
    </row>
    <row r="68" spans="2:15" ht="15" customHeight="1" x14ac:dyDescent="0.25">
      <c r="B68" s="128"/>
      <c r="C68" s="129"/>
      <c r="D68" s="129"/>
      <c r="E68" s="130"/>
      <c r="F68" s="131"/>
      <c r="G68" s="123">
        <v>6</v>
      </c>
      <c r="H68" s="124">
        <v>6</v>
      </c>
      <c r="K68" s="131"/>
      <c r="L68" s="131"/>
      <c r="M68" s="131"/>
      <c r="N68" s="131"/>
      <c r="O68" s="132"/>
    </row>
    <row r="69" spans="2:15" ht="20.25" x14ac:dyDescent="0.25">
      <c r="B69" s="133"/>
      <c r="C69" s="134"/>
      <c r="D69" s="134"/>
      <c r="E69" s="130"/>
      <c r="F69" s="135"/>
      <c r="G69" s="123">
        <v>7</v>
      </c>
      <c r="H69" s="124">
        <v>4</v>
      </c>
      <c r="K69" s="131"/>
      <c r="L69" s="131"/>
      <c r="M69" s="131"/>
      <c r="N69" s="131"/>
      <c r="O69" s="132"/>
    </row>
    <row r="70" spans="2:15" ht="20.25" x14ac:dyDescent="0.25">
      <c r="C70" s="136"/>
      <c r="D70" s="136"/>
      <c r="E70" s="137"/>
      <c r="F70" s="137"/>
      <c r="G70" s="123">
        <v>8</v>
      </c>
      <c r="H70" s="124">
        <v>2</v>
      </c>
      <c r="K70" s="137"/>
      <c r="L70" s="137"/>
      <c r="M70" s="137"/>
      <c r="N70" s="137"/>
      <c r="O70" s="137"/>
    </row>
    <row r="71" spans="2:15" ht="41.25" thickBot="1" x14ac:dyDescent="0.3">
      <c r="B71" s="136"/>
      <c r="C71" s="136"/>
      <c r="D71" s="136"/>
      <c r="E71" s="137"/>
      <c r="F71" s="137"/>
      <c r="G71" s="138" t="s">
        <v>77</v>
      </c>
      <c r="H71" s="139">
        <v>0</v>
      </c>
      <c r="I71" s="137"/>
      <c r="J71" s="137"/>
      <c r="K71" s="137"/>
      <c r="L71" s="137"/>
      <c r="M71" s="137"/>
      <c r="N71" s="137"/>
      <c r="O71" s="137"/>
    </row>
    <row r="72" spans="2:15" ht="17.25" thickBot="1" x14ac:dyDescent="0.3">
      <c r="E72" s="137"/>
      <c r="F72" s="137"/>
      <c r="G72" s="137"/>
      <c r="H72" s="137"/>
      <c r="I72" s="137"/>
      <c r="J72" s="137"/>
      <c r="K72" s="137"/>
      <c r="L72" s="137"/>
      <c r="M72" s="137"/>
      <c r="N72" s="137"/>
      <c r="O72" s="137"/>
    </row>
    <row r="73" spans="2:15" ht="21" customHeight="1" x14ac:dyDescent="0.25">
      <c r="B73" s="445" t="s">
        <v>78</v>
      </c>
      <c r="C73" s="446"/>
      <c r="D73" s="451" t="s">
        <v>79</v>
      </c>
      <c r="E73" s="452"/>
      <c r="F73" s="452"/>
      <c r="G73" s="452"/>
      <c r="H73" s="452"/>
      <c r="I73" s="452"/>
      <c r="J73" s="452"/>
      <c r="K73" s="452"/>
      <c r="L73" s="452"/>
      <c r="M73" s="452"/>
      <c r="N73" s="452"/>
      <c r="O73" s="453"/>
    </row>
    <row r="74" spans="2:15" x14ac:dyDescent="0.25">
      <c r="B74" s="447"/>
      <c r="C74" s="448"/>
      <c r="D74" s="454"/>
      <c r="E74" s="455"/>
      <c r="F74" s="455"/>
      <c r="G74" s="455"/>
      <c r="H74" s="455"/>
      <c r="I74" s="455"/>
      <c r="J74" s="455"/>
      <c r="K74" s="455"/>
      <c r="L74" s="455"/>
      <c r="M74" s="455"/>
      <c r="N74" s="455"/>
      <c r="O74" s="456"/>
    </row>
    <row r="75" spans="2:15" x14ac:dyDescent="0.25">
      <c r="B75" s="447"/>
      <c r="C75" s="448"/>
      <c r="D75" s="454"/>
      <c r="E75" s="455"/>
      <c r="F75" s="455"/>
      <c r="G75" s="455"/>
      <c r="H75" s="455"/>
      <c r="I75" s="455"/>
      <c r="J75" s="455"/>
      <c r="K75" s="455"/>
      <c r="L75" s="455"/>
      <c r="M75" s="455"/>
      <c r="N75" s="455"/>
      <c r="O75" s="456"/>
    </row>
    <row r="76" spans="2:15" ht="17.25" thickBot="1" x14ac:dyDescent="0.3">
      <c r="B76" s="449"/>
      <c r="C76" s="450"/>
      <c r="D76" s="457"/>
      <c r="E76" s="458"/>
      <c r="F76" s="458"/>
      <c r="G76" s="458"/>
      <c r="H76" s="458"/>
      <c r="I76" s="458"/>
      <c r="J76" s="458"/>
      <c r="K76" s="458"/>
      <c r="L76" s="458"/>
      <c r="M76" s="458"/>
      <c r="N76" s="458"/>
      <c r="O76" s="459"/>
    </row>
    <row r="77" spans="2:15" ht="21" thickBot="1" x14ac:dyDescent="0.35">
      <c r="B77" s="140"/>
      <c r="C77" s="141"/>
      <c r="D77" s="141"/>
      <c r="E77" s="131"/>
      <c r="F77" s="131"/>
      <c r="G77" s="131"/>
      <c r="H77" s="131"/>
      <c r="I77" s="131"/>
      <c r="J77" s="131"/>
      <c r="K77" s="131"/>
      <c r="L77" s="131"/>
    </row>
    <row r="78" spans="2:15" ht="21" customHeight="1" x14ac:dyDescent="0.25">
      <c r="B78" s="460" t="s">
        <v>80</v>
      </c>
      <c r="C78" s="461"/>
      <c r="D78" s="466" t="s">
        <v>81</v>
      </c>
      <c r="E78" s="467"/>
      <c r="F78" s="467"/>
      <c r="G78" s="467"/>
      <c r="H78" s="467"/>
      <c r="I78" s="467"/>
      <c r="J78" s="467"/>
      <c r="K78" s="467"/>
      <c r="L78" s="467"/>
      <c r="M78" s="467"/>
      <c r="N78" s="467"/>
      <c r="O78" s="468"/>
    </row>
    <row r="79" spans="2:15" x14ac:dyDescent="0.25">
      <c r="B79" s="462"/>
      <c r="C79" s="463"/>
      <c r="D79" s="469"/>
      <c r="E79" s="470"/>
      <c r="F79" s="470"/>
      <c r="G79" s="470"/>
      <c r="H79" s="470"/>
      <c r="I79" s="470"/>
      <c r="J79" s="470"/>
      <c r="K79" s="470"/>
      <c r="L79" s="470"/>
      <c r="M79" s="470"/>
      <c r="N79" s="470"/>
      <c r="O79" s="471"/>
    </row>
    <row r="80" spans="2:15" x14ac:dyDescent="0.25">
      <c r="B80" s="462"/>
      <c r="C80" s="463"/>
      <c r="D80" s="469"/>
      <c r="E80" s="470"/>
      <c r="F80" s="470"/>
      <c r="G80" s="470"/>
      <c r="H80" s="470"/>
      <c r="I80" s="470"/>
      <c r="J80" s="470"/>
      <c r="K80" s="470"/>
      <c r="L80" s="470"/>
      <c r="M80" s="470"/>
      <c r="N80" s="470"/>
      <c r="O80" s="471"/>
    </row>
    <row r="81" spans="2:15" ht="17.25" thickBot="1" x14ac:dyDescent="0.3">
      <c r="B81" s="464"/>
      <c r="C81" s="465"/>
      <c r="D81" s="472"/>
      <c r="E81" s="473"/>
      <c r="F81" s="473"/>
      <c r="G81" s="473"/>
      <c r="H81" s="473"/>
      <c r="I81" s="473"/>
      <c r="J81" s="473"/>
      <c r="K81" s="473"/>
      <c r="L81" s="473"/>
      <c r="M81" s="473"/>
      <c r="N81" s="473"/>
      <c r="O81" s="474"/>
    </row>
    <row r="82" spans="2:15" x14ac:dyDescent="0.25">
      <c r="B82" s="142"/>
      <c r="C82" s="143"/>
      <c r="D82" s="143"/>
      <c r="E82" s="144"/>
      <c r="F82" s="144"/>
      <c r="G82" s="144"/>
      <c r="H82" s="144"/>
      <c r="I82" s="144"/>
      <c r="J82" s="144"/>
      <c r="K82" s="131"/>
      <c r="L82" s="131"/>
    </row>
    <row r="83" spans="2:15" x14ac:dyDescent="0.25">
      <c r="E83" s="144"/>
      <c r="F83" s="144"/>
      <c r="G83" s="144"/>
      <c r="H83" s="144"/>
      <c r="I83" s="144"/>
      <c r="J83" s="144"/>
    </row>
    <row r="84" spans="2:15" ht="38.25" customHeight="1" x14ac:dyDescent="0.3">
      <c r="B84" s="42" t="s">
        <v>82</v>
      </c>
      <c r="C84" s="41"/>
      <c r="D84" s="41"/>
      <c r="E84" s="41"/>
      <c r="F84" s="41"/>
      <c r="G84" s="42" t="s">
        <v>55</v>
      </c>
      <c r="H84" s="41"/>
      <c r="I84" s="41"/>
      <c r="J84" s="41"/>
      <c r="K84" s="41"/>
      <c r="L84" s="41"/>
      <c r="M84" s="42" t="s">
        <v>83</v>
      </c>
      <c r="N84" s="41"/>
      <c r="O84" s="41"/>
    </row>
    <row r="85" spans="2:15" ht="57.75" customHeight="1" x14ac:dyDescent="0.3">
      <c r="B85" s="42" t="s">
        <v>84</v>
      </c>
      <c r="C85" s="41"/>
      <c r="D85" s="41"/>
      <c r="E85" s="41"/>
      <c r="F85" s="41"/>
      <c r="G85" s="145" t="s">
        <v>85</v>
      </c>
      <c r="H85" s="146"/>
      <c r="I85" s="146"/>
      <c r="J85" s="41"/>
      <c r="K85" s="41"/>
      <c r="L85" s="41"/>
      <c r="M85" s="42" t="s">
        <v>84</v>
      </c>
      <c r="N85" s="41"/>
      <c r="O85" s="41"/>
    </row>
    <row r="86" spans="2:15" ht="20.25" x14ac:dyDescent="0.3">
      <c r="B86" s="42" t="s">
        <v>86</v>
      </c>
      <c r="C86" s="41"/>
      <c r="D86" s="41"/>
      <c r="E86" s="41"/>
      <c r="F86" s="41"/>
      <c r="G86" s="42" t="s">
        <v>86</v>
      </c>
      <c r="H86" s="41"/>
      <c r="I86" s="41"/>
      <c r="J86" s="41"/>
      <c r="K86" s="41"/>
      <c r="L86" s="41"/>
      <c r="M86" s="42" t="s">
        <v>86</v>
      </c>
      <c r="N86" s="41"/>
      <c r="O86" s="41"/>
    </row>
    <row r="87" spans="2:15" ht="42.4" customHeight="1" x14ac:dyDescent="0.3">
      <c r="B87" s="442" t="s">
        <v>87</v>
      </c>
      <c r="C87" s="442"/>
      <c r="D87" s="147"/>
      <c r="E87" s="41"/>
      <c r="F87" s="41"/>
      <c r="G87" s="145" t="s">
        <v>88</v>
      </c>
      <c r="H87" s="145"/>
      <c r="I87" s="145"/>
      <c r="J87" s="41"/>
      <c r="K87" s="41"/>
      <c r="L87" s="41"/>
      <c r="M87" s="442" t="s">
        <v>89</v>
      </c>
      <c r="N87" s="442"/>
      <c r="O87" s="442"/>
    </row>
    <row r="88" spans="2:15" ht="49.5" customHeight="1" x14ac:dyDescent="0.3">
      <c r="B88" s="145" t="s">
        <v>90</v>
      </c>
      <c r="C88" s="145"/>
      <c r="D88" s="145"/>
      <c r="E88" s="41"/>
      <c r="F88" s="41"/>
      <c r="G88" s="145" t="s">
        <v>91</v>
      </c>
      <c r="H88" s="145"/>
      <c r="I88" s="145"/>
      <c r="J88" s="41"/>
      <c r="K88" s="41"/>
      <c r="L88" s="41"/>
      <c r="M88" s="442" t="s">
        <v>92</v>
      </c>
      <c r="N88" s="442"/>
      <c r="O88" s="442"/>
    </row>
    <row r="97" ht="13.5" customHeight="1" x14ac:dyDescent="0.25"/>
    <row r="100" ht="12.75" customHeight="1" x14ac:dyDescent="0.25"/>
  </sheetData>
  <mergeCells count="46">
    <mergeCell ref="B87:C87"/>
    <mergeCell ref="M87:O87"/>
    <mergeCell ref="M88:O88"/>
    <mergeCell ref="C66:D66"/>
    <mergeCell ref="C67:D67"/>
    <mergeCell ref="B73:C76"/>
    <mergeCell ref="D73:O76"/>
    <mergeCell ref="B78:C81"/>
    <mergeCell ref="D78:O81"/>
    <mergeCell ref="C65:D65"/>
    <mergeCell ref="I50:N50"/>
    <mergeCell ref="O50:O51"/>
    <mergeCell ref="C52:D52"/>
    <mergeCell ref="C53:D53"/>
    <mergeCell ref="C54:D54"/>
    <mergeCell ref="C55:D55"/>
    <mergeCell ref="G50:H50"/>
    <mergeCell ref="C56:D56"/>
    <mergeCell ref="G59:H59"/>
    <mergeCell ref="C62:D62"/>
    <mergeCell ref="C63:D63"/>
    <mergeCell ref="C64:D64"/>
    <mergeCell ref="B47:E47"/>
    <mergeCell ref="B50:B51"/>
    <mergeCell ref="C50:D51"/>
    <mergeCell ref="E50:E51"/>
    <mergeCell ref="F50:F51"/>
    <mergeCell ref="C42:D42"/>
    <mergeCell ref="L42:O42"/>
    <mergeCell ref="C43:D43"/>
    <mergeCell ref="L43:O43"/>
    <mergeCell ref="C44:D44"/>
    <mergeCell ref="L44:O44"/>
    <mergeCell ref="C41:D41"/>
    <mergeCell ref="L41:O41"/>
    <mergeCell ref="B13:O13"/>
    <mergeCell ref="C16:E16"/>
    <mergeCell ref="C19:E19"/>
    <mergeCell ref="C22:E22"/>
    <mergeCell ref="C25:O26"/>
    <mergeCell ref="C28:O30"/>
    <mergeCell ref="C32:O36"/>
    <mergeCell ref="C39:D39"/>
    <mergeCell ref="L39:O39"/>
    <mergeCell ref="C40:D40"/>
    <mergeCell ref="L40:O40"/>
  </mergeCells>
  <pageMargins left="0.23622047244094491" right="0.23622047244094491" top="0.74803149606299213" bottom="0.74803149606299213" header="0.31496062992125984" footer="0.31496062992125984"/>
  <pageSetup paperSize="9" scale="3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4"/>
  <sheetViews>
    <sheetView view="pageBreakPreview" topLeftCell="A10" zoomScale="90" zoomScaleNormal="100" zoomScaleSheetLayoutView="90" workbookViewId="0">
      <selection activeCell="G25" sqref="G25"/>
    </sheetView>
  </sheetViews>
  <sheetFormatPr defaultColWidth="8.7109375" defaultRowHeight="15" x14ac:dyDescent="0.25"/>
  <cols>
    <col min="1" max="1" width="2.28515625" style="151" customWidth="1"/>
    <col min="2" max="2" width="7.5703125" style="151" customWidth="1"/>
    <col min="3" max="3" width="5.140625" style="151" customWidth="1"/>
    <col min="4" max="4" width="27.140625" style="151" customWidth="1"/>
    <col min="5" max="5" width="32.85546875" style="151" customWidth="1"/>
    <col min="6" max="10" width="14.7109375" style="151" customWidth="1"/>
    <col min="11" max="11" width="2.28515625" style="151" customWidth="1"/>
    <col min="12" max="12" width="13.85546875" style="151" bestFit="1" customWidth="1"/>
    <col min="13" max="13" width="14.7109375" style="151" bestFit="1" customWidth="1"/>
    <col min="14" max="260" width="8.7109375" style="151"/>
    <col min="261" max="261" width="5.28515625" style="151" customWidth="1"/>
    <col min="262" max="262" width="22.28515625" style="151" customWidth="1"/>
    <col min="263" max="263" width="14" style="151" customWidth="1"/>
    <col min="264" max="264" width="15.28515625" style="151" customWidth="1"/>
    <col min="265" max="265" width="12.7109375" style="151" customWidth="1"/>
    <col min="266" max="266" width="14.28515625" style="151" customWidth="1"/>
    <col min="267" max="267" width="14.140625" style="151" customWidth="1"/>
    <col min="268" max="516" width="8.7109375" style="151"/>
    <col min="517" max="517" width="5.28515625" style="151" customWidth="1"/>
    <col min="518" max="518" width="22.28515625" style="151" customWidth="1"/>
    <col min="519" max="519" width="14" style="151" customWidth="1"/>
    <col min="520" max="520" width="15.28515625" style="151" customWidth="1"/>
    <col min="521" max="521" width="12.7109375" style="151" customWidth="1"/>
    <col min="522" max="522" width="14.28515625" style="151" customWidth="1"/>
    <col min="523" max="523" width="14.140625" style="151" customWidth="1"/>
    <col min="524" max="772" width="8.7109375" style="151"/>
    <col min="773" max="773" width="5.28515625" style="151" customWidth="1"/>
    <col min="774" max="774" width="22.28515625" style="151" customWidth="1"/>
    <col min="775" max="775" width="14" style="151" customWidth="1"/>
    <col min="776" max="776" width="15.28515625" style="151" customWidth="1"/>
    <col min="777" max="777" width="12.7109375" style="151" customWidth="1"/>
    <col min="778" max="778" width="14.28515625" style="151" customWidth="1"/>
    <col min="779" max="779" width="14.140625" style="151" customWidth="1"/>
    <col min="780" max="1028" width="8.7109375" style="151"/>
    <col min="1029" max="1029" width="5.28515625" style="151" customWidth="1"/>
    <col min="1030" max="1030" width="22.28515625" style="151" customWidth="1"/>
    <col min="1031" max="1031" width="14" style="151" customWidth="1"/>
    <col min="1032" max="1032" width="15.28515625" style="151" customWidth="1"/>
    <col min="1033" max="1033" width="12.7109375" style="151" customWidth="1"/>
    <col min="1034" max="1034" width="14.28515625" style="151" customWidth="1"/>
    <col min="1035" max="1035" width="14.140625" style="151" customWidth="1"/>
    <col min="1036" max="1284" width="8.7109375" style="151"/>
    <col min="1285" max="1285" width="5.28515625" style="151" customWidth="1"/>
    <col min="1286" max="1286" width="22.28515625" style="151" customWidth="1"/>
    <col min="1287" max="1287" width="14" style="151" customWidth="1"/>
    <col min="1288" max="1288" width="15.28515625" style="151" customWidth="1"/>
    <col min="1289" max="1289" width="12.7109375" style="151" customWidth="1"/>
    <col min="1290" max="1290" width="14.28515625" style="151" customWidth="1"/>
    <col min="1291" max="1291" width="14.140625" style="151" customWidth="1"/>
    <col min="1292" max="1540" width="8.7109375" style="151"/>
    <col min="1541" max="1541" width="5.28515625" style="151" customWidth="1"/>
    <col min="1542" max="1542" width="22.28515625" style="151" customWidth="1"/>
    <col min="1543" max="1543" width="14" style="151" customWidth="1"/>
    <col min="1544" max="1544" width="15.28515625" style="151" customWidth="1"/>
    <col min="1545" max="1545" width="12.7109375" style="151" customWidth="1"/>
    <col min="1546" max="1546" width="14.28515625" style="151" customWidth="1"/>
    <col min="1547" max="1547" width="14.140625" style="151" customWidth="1"/>
    <col min="1548" max="1796" width="8.7109375" style="151"/>
    <col min="1797" max="1797" width="5.28515625" style="151" customWidth="1"/>
    <col min="1798" max="1798" width="22.28515625" style="151" customWidth="1"/>
    <col min="1799" max="1799" width="14" style="151" customWidth="1"/>
    <col min="1800" max="1800" width="15.28515625" style="151" customWidth="1"/>
    <col min="1801" max="1801" width="12.7109375" style="151" customWidth="1"/>
    <col min="1802" max="1802" width="14.28515625" style="151" customWidth="1"/>
    <col min="1803" max="1803" width="14.140625" style="151" customWidth="1"/>
    <col min="1804" max="2052" width="8.7109375" style="151"/>
    <col min="2053" max="2053" width="5.28515625" style="151" customWidth="1"/>
    <col min="2054" max="2054" width="22.28515625" style="151" customWidth="1"/>
    <col min="2055" max="2055" width="14" style="151" customWidth="1"/>
    <col min="2056" max="2056" width="15.28515625" style="151" customWidth="1"/>
    <col min="2057" max="2057" width="12.7109375" style="151" customWidth="1"/>
    <col min="2058" max="2058" width="14.28515625" style="151" customWidth="1"/>
    <col min="2059" max="2059" width="14.140625" style="151" customWidth="1"/>
    <col min="2060" max="2308" width="8.7109375" style="151"/>
    <col min="2309" max="2309" width="5.28515625" style="151" customWidth="1"/>
    <col min="2310" max="2310" width="22.28515625" style="151" customWidth="1"/>
    <col min="2311" max="2311" width="14" style="151" customWidth="1"/>
    <col min="2312" max="2312" width="15.28515625" style="151" customWidth="1"/>
    <col min="2313" max="2313" width="12.7109375" style="151" customWidth="1"/>
    <col min="2314" max="2314" width="14.28515625" style="151" customWidth="1"/>
    <col min="2315" max="2315" width="14.140625" style="151" customWidth="1"/>
    <col min="2316" max="2564" width="8.7109375" style="151"/>
    <col min="2565" max="2565" width="5.28515625" style="151" customWidth="1"/>
    <col min="2566" max="2566" width="22.28515625" style="151" customWidth="1"/>
    <col min="2567" max="2567" width="14" style="151" customWidth="1"/>
    <col min="2568" max="2568" width="15.28515625" style="151" customWidth="1"/>
    <col min="2569" max="2569" width="12.7109375" style="151" customWidth="1"/>
    <col min="2570" max="2570" width="14.28515625" style="151" customWidth="1"/>
    <col min="2571" max="2571" width="14.140625" style="151" customWidth="1"/>
    <col min="2572" max="2820" width="8.7109375" style="151"/>
    <col min="2821" max="2821" width="5.28515625" style="151" customWidth="1"/>
    <col min="2822" max="2822" width="22.28515625" style="151" customWidth="1"/>
    <col min="2823" max="2823" width="14" style="151" customWidth="1"/>
    <col min="2824" max="2824" width="15.28515625" style="151" customWidth="1"/>
    <col min="2825" max="2825" width="12.7109375" style="151" customWidth="1"/>
    <col min="2826" max="2826" width="14.28515625" style="151" customWidth="1"/>
    <col min="2827" max="2827" width="14.140625" style="151" customWidth="1"/>
    <col min="2828" max="3076" width="8.7109375" style="151"/>
    <col min="3077" max="3077" width="5.28515625" style="151" customWidth="1"/>
    <col min="3078" max="3078" width="22.28515625" style="151" customWidth="1"/>
    <col min="3079" max="3079" width="14" style="151" customWidth="1"/>
    <col min="3080" max="3080" width="15.28515625" style="151" customWidth="1"/>
    <col min="3081" max="3081" width="12.7109375" style="151" customWidth="1"/>
    <col min="3082" max="3082" width="14.28515625" style="151" customWidth="1"/>
    <col min="3083" max="3083" width="14.140625" style="151" customWidth="1"/>
    <col min="3084" max="3332" width="8.7109375" style="151"/>
    <col min="3333" max="3333" width="5.28515625" style="151" customWidth="1"/>
    <col min="3334" max="3334" width="22.28515625" style="151" customWidth="1"/>
    <col min="3335" max="3335" width="14" style="151" customWidth="1"/>
    <col min="3336" max="3336" width="15.28515625" style="151" customWidth="1"/>
    <col min="3337" max="3337" width="12.7109375" style="151" customWidth="1"/>
    <col min="3338" max="3338" width="14.28515625" style="151" customWidth="1"/>
    <col min="3339" max="3339" width="14.140625" style="151" customWidth="1"/>
    <col min="3340" max="3588" width="8.7109375" style="151"/>
    <col min="3589" max="3589" width="5.28515625" style="151" customWidth="1"/>
    <col min="3590" max="3590" width="22.28515625" style="151" customWidth="1"/>
    <col min="3591" max="3591" width="14" style="151" customWidth="1"/>
    <col min="3592" max="3592" width="15.28515625" style="151" customWidth="1"/>
    <col min="3593" max="3593" width="12.7109375" style="151" customWidth="1"/>
    <col min="3594" max="3594" width="14.28515625" style="151" customWidth="1"/>
    <col min="3595" max="3595" width="14.140625" style="151" customWidth="1"/>
    <col min="3596" max="3844" width="8.7109375" style="151"/>
    <col min="3845" max="3845" width="5.28515625" style="151" customWidth="1"/>
    <col min="3846" max="3846" width="22.28515625" style="151" customWidth="1"/>
    <col min="3847" max="3847" width="14" style="151" customWidth="1"/>
    <col min="3848" max="3848" width="15.28515625" style="151" customWidth="1"/>
    <col min="3849" max="3849" width="12.7109375" style="151" customWidth="1"/>
    <col min="3850" max="3850" width="14.28515625" style="151" customWidth="1"/>
    <col min="3851" max="3851" width="14.140625" style="151" customWidth="1"/>
    <col min="3852" max="4100" width="8.7109375" style="151"/>
    <col min="4101" max="4101" width="5.28515625" style="151" customWidth="1"/>
    <col min="4102" max="4102" width="22.28515625" style="151" customWidth="1"/>
    <col min="4103" max="4103" width="14" style="151" customWidth="1"/>
    <col min="4104" max="4104" width="15.28515625" style="151" customWidth="1"/>
    <col min="4105" max="4105" width="12.7109375" style="151" customWidth="1"/>
    <col min="4106" max="4106" width="14.28515625" style="151" customWidth="1"/>
    <col min="4107" max="4107" width="14.140625" style="151" customWidth="1"/>
    <col min="4108" max="4356" width="8.7109375" style="151"/>
    <col min="4357" max="4357" width="5.28515625" style="151" customWidth="1"/>
    <col min="4358" max="4358" width="22.28515625" style="151" customWidth="1"/>
    <col min="4359" max="4359" width="14" style="151" customWidth="1"/>
    <col min="4360" max="4360" width="15.28515625" style="151" customWidth="1"/>
    <col min="4361" max="4361" width="12.7109375" style="151" customWidth="1"/>
    <col min="4362" max="4362" width="14.28515625" style="151" customWidth="1"/>
    <col min="4363" max="4363" width="14.140625" style="151" customWidth="1"/>
    <col min="4364" max="4612" width="8.7109375" style="151"/>
    <col min="4613" max="4613" width="5.28515625" style="151" customWidth="1"/>
    <col min="4614" max="4614" width="22.28515625" style="151" customWidth="1"/>
    <col min="4615" max="4615" width="14" style="151" customWidth="1"/>
    <col min="4616" max="4616" width="15.28515625" style="151" customWidth="1"/>
    <col min="4617" max="4617" width="12.7109375" style="151" customWidth="1"/>
    <col min="4618" max="4618" width="14.28515625" style="151" customWidth="1"/>
    <col min="4619" max="4619" width="14.140625" style="151" customWidth="1"/>
    <col min="4620" max="4868" width="8.7109375" style="151"/>
    <col min="4869" max="4869" width="5.28515625" style="151" customWidth="1"/>
    <col min="4870" max="4870" width="22.28515625" style="151" customWidth="1"/>
    <col min="4871" max="4871" width="14" style="151" customWidth="1"/>
    <col min="4872" max="4872" width="15.28515625" style="151" customWidth="1"/>
    <col min="4873" max="4873" width="12.7109375" style="151" customWidth="1"/>
    <col min="4874" max="4874" width="14.28515625" style="151" customWidth="1"/>
    <col min="4875" max="4875" width="14.140625" style="151" customWidth="1"/>
    <col min="4876" max="5124" width="8.7109375" style="151"/>
    <col min="5125" max="5125" width="5.28515625" style="151" customWidth="1"/>
    <col min="5126" max="5126" width="22.28515625" style="151" customWidth="1"/>
    <col min="5127" max="5127" width="14" style="151" customWidth="1"/>
    <col min="5128" max="5128" width="15.28515625" style="151" customWidth="1"/>
    <col min="5129" max="5129" width="12.7109375" style="151" customWidth="1"/>
    <col min="5130" max="5130" width="14.28515625" style="151" customWidth="1"/>
    <col min="5131" max="5131" width="14.140625" style="151" customWidth="1"/>
    <col min="5132" max="5380" width="8.7109375" style="151"/>
    <col min="5381" max="5381" width="5.28515625" style="151" customWidth="1"/>
    <col min="5382" max="5382" width="22.28515625" style="151" customWidth="1"/>
    <col min="5383" max="5383" width="14" style="151" customWidth="1"/>
    <col min="5384" max="5384" width="15.28515625" style="151" customWidth="1"/>
    <col min="5385" max="5385" width="12.7109375" style="151" customWidth="1"/>
    <col min="5386" max="5386" width="14.28515625" style="151" customWidth="1"/>
    <col min="5387" max="5387" width="14.140625" style="151" customWidth="1"/>
    <col min="5388" max="5636" width="8.7109375" style="151"/>
    <col min="5637" max="5637" width="5.28515625" style="151" customWidth="1"/>
    <col min="5638" max="5638" width="22.28515625" style="151" customWidth="1"/>
    <col min="5639" max="5639" width="14" style="151" customWidth="1"/>
    <col min="5640" max="5640" width="15.28515625" style="151" customWidth="1"/>
    <col min="5641" max="5641" width="12.7109375" style="151" customWidth="1"/>
    <col min="5642" max="5642" width="14.28515625" style="151" customWidth="1"/>
    <col min="5643" max="5643" width="14.140625" style="151" customWidth="1"/>
    <col min="5644" max="5892" width="8.7109375" style="151"/>
    <col min="5893" max="5893" width="5.28515625" style="151" customWidth="1"/>
    <col min="5894" max="5894" width="22.28515625" style="151" customWidth="1"/>
    <col min="5895" max="5895" width="14" style="151" customWidth="1"/>
    <col min="5896" max="5896" width="15.28515625" style="151" customWidth="1"/>
    <col min="5897" max="5897" width="12.7109375" style="151" customWidth="1"/>
    <col min="5898" max="5898" width="14.28515625" style="151" customWidth="1"/>
    <col min="5899" max="5899" width="14.140625" style="151" customWidth="1"/>
    <col min="5900" max="6148" width="8.7109375" style="151"/>
    <col min="6149" max="6149" width="5.28515625" style="151" customWidth="1"/>
    <col min="6150" max="6150" width="22.28515625" style="151" customWidth="1"/>
    <col min="6151" max="6151" width="14" style="151" customWidth="1"/>
    <col min="6152" max="6152" width="15.28515625" style="151" customWidth="1"/>
    <col min="6153" max="6153" width="12.7109375" style="151" customWidth="1"/>
    <col min="6154" max="6154" width="14.28515625" style="151" customWidth="1"/>
    <col min="6155" max="6155" width="14.140625" style="151" customWidth="1"/>
    <col min="6156" max="6404" width="8.7109375" style="151"/>
    <col min="6405" max="6405" width="5.28515625" style="151" customWidth="1"/>
    <col min="6406" max="6406" width="22.28515625" style="151" customWidth="1"/>
    <col min="6407" max="6407" width="14" style="151" customWidth="1"/>
    <col min="6408" max="6408" width="15.28515625" style="151" customWidth="1"/>
    <col min="6409" max="6409" width="12.7109375" style="151" customWidth="1"/>
    <col min="6410" max="6410" width="14.28515625" style="151" customWidth="1"/>
    <col min="6411" max="6411" width="14.140625" style="151" customWidth="1"/>
    <col min="6412" max="6660" width="8.7109375" style="151"/>
    <col min="6661" max="6661" width="5.28515625" style="151" customWidth="1"/>
    <col min="6662" max="6662" width="22.28515625" style="151" customWidth="1"/>
    <col min="6663" max="6663" width="14" style="151" customWidth="1"/>
    <col min="6664" max="6664" width="15.28515625" style="151" customWidth="1"/>
    <col min="6665" max="6665" width="12.7109375" style="151" customWidth="1"/>
    <col min="6666" max="6666" width="14.28515625" style="151" customWidth="1"/>
    <col min="6667" max="6667" width="14.140625" style="151" customWidth="1"/>
    <col min="6668" max="6916" width="8.7109375" style="151"/>
    <col min="6917" max="6917" width="5.28515625" style="151" customWidth="1"/>
    <col min="6918" max="6918" width="22.28515625" style="151" customWidth="1"/>
    <col min="6919" max="6919" width="14" style="151" customWidth="1"/>
    <col min="6920" max="6920" width="15.28515625" style="151" customWidth="1"/>
    <col min="6921" max="6921" width="12.7109375" style="151" customWidth="1"/>
    <col min="6922" max="6922" width="14.28515625" style="151" customWidth="1"/>
    <col min="6923" max="6923" width="14.140625" style="151" customWidth="1"/>
    <col min="6924" max="7172" width="8.7109375" style="151"/>
    <col min="7173" max="7173" width="5.28515625" style="151" customWidth="1"/>
    <col min="7174" max="7174" width="22.28515625" style="151" customWidth="1"/>
    <col min="7175" max="7175" width="14" style="151" customWidth="1"/>
    <col min="7176" max="7176" width="15.28515625" style="151" customWidth="1"/>
    <col min="7177" max="7177" width="12.7109375" style="151" customWidth="1"/>
    <col min="7178" max="7178" width="14.28515625" style="151" customWidth="1"/>
    <col min="7179" max="7179" width="14.140625" style="151" customWidth="1"/>
    <col min="7180" max="7428" width="8.7109375" style="151"/>
    <col min="7429" max="7429" width="5.28515625" style="151" customWidth="1"/>
    <col min="7430" max="7430" width="22.28515625" style="151" customWidth="1"/>
    <col min="7431" max="7431" width="14" style="151" customWidth="1"/>
    <col min="7432" max="7432" width="15.28515625" style="151" customWidth="1"/>
    <col min="7433" max="7433" width="12.7109375" style="151" customWidth="1"/>
    <col min="7434" max="7434" width="14.28515625" style="151" customWidth="1"/>
    <col min="7435" max="7435" width="14.140625" style="151" customWidth="1"/>
    <col min="7436" max="7684" width="8.7109375" style="151"/>
    <col min="7685" max="7685" width="5.28515625" style="151" customWidth="1"/>
    <col min="7686" max="7686" width="22.28515625" style="151" customWidth="1"/>
    <col min="7687" max="7687" width="14" style="151" customWidth="1"/>
    <col min="7688" max="7688" width="15.28515625" style="151" customWidth="1"/>
    <col min="7689" max="7689" width="12.7109375" style="151" customWidth="1"/>
    <col min="7690" max="7690" width="14.28515625" style="151" customWidth="1"/>
    <col min="7691" max="7691" width="14.140625" style="151" customWidth="1"/>
    <col min="7692" max="7940" width="8.7109375" style="151"/>
    <col min="7941" max="7941" width="5.28515625" style="151" customWidth="1"/>
    <col min="7942" max="7942" width="22.28515625" style="151" customWidth="1"/>
    <col min="7943" max="7943" width="14" style="151" customWidth="1"/>
    <col min="7944" max="7944" width="15.28515625" style="151" customWidth="1"/>
    <col min="7945" max="7945" width="12.7109375" style="151" customWidth="1"/>
    <col min="7946" max="7946" width="14.28515625" style="151" customWidth="1"/>
    <col min="7947" max="7947" width="14.140625" style="151" customWidth="1"/>
    <col min="7948" max="8196" width="8.7109375" style="151"/>
    <col min="8197" max="8197" width="5.28515625" style="151" customWidth="1"/>
    <col min="8198" max="8198" width="22.28515625" style="151" customWidth="1"/>
    <col min="8199" max="8199" width="14" style="151" customWidth="1"/>
    <col min="8200" max="8200" width="15.28515625" style="151" customWidth="1"/>
    <col min="8201" max="8201" width="12.7109375" style="151" customWidth="1"/>
    <col min="8202" max="8202" width="14.28515625" style="151" customWidth="1"/>
    <col min="8203" max="8203" width="14.140625" style="151" customWidth="1"/>
    <col min="8204" max="8452" width="8.7109375" style="151"/>
    <col min="8453" max="8453" width="5.28515625" style="151" customWidth="1"/>
    <col min="8454" max="8454" width="22.28515625" style="151" customWidth="1"/>
    <col min="8455" max="8455" width="14" style="151" customWidth="1"/>
    <col min="8456" max="8456" width="15.28515625" style="151" customWidth="1"/>
    <col min="8457" max="8457" width="12.7109375" style="151" customWidth="1"/>
    <col min="8458" max="8458" width="14.28515625" style="151" customWidth="1"/>
    <col min="8459" max="8459" width="14.140625" style="151" customWidth="1"/>
    <col min="8460" max="8708" width="8.7109375" style="151"/>
    <col min="8709" max="8709" width="5.28515625" style="151" customWidth="1"/>
    <col min="8710" max="8710" width="22.28515625" style="151" customWidth="1"/>
    <col min="8711" max="8711" width="14" style="151" customWidth="1"/>
    <col min="8712" max="8712" width="15.28515625" style="151" customWidth="1"/>
    <col min="8713" max="8713" width="12.7109375" style="151" customWidth="1"/>
    <col min="8714" max="8714" width="14.28515625" style="151" customWidth="1"/>
    <col min="8715" max="8715" width="14.140625" style="151" customWidth="1"/>
    <col min="8716" max="8964" width="8.7109375" style="151"/>
    <col min="8965" max="8965" width="5.28515625" style="151" customWidth="1"/>
    <col min="8966" max="8966" width="22.28515625" style="151" customWidth="1"/>
    <col min="8967" max="8967" width="14" style="151" customWidth="1"/>
    <col min="8968" max="8968" width="15.28515625" style="151" customWidth="1"/>
    <col min="8969" max="8969" width="12.7109375" style="151" customWidth="1"/>
    <col min="8970" max="8970" width="14.28515625" style="151" customWidth="1"/>
    <col min="8971" max="8971" width="14.140625" style="151" customWidth="1"/>
    <col min="8972" max="9220" width="8.7109375" style="151"/>
    <col min="9221" max="9221" width="5.28515625" style="151" customWidth="1"/>
    <col min="9222" max="9222" width="22.28515625" style="151" customWidth="1"/>
    <col min="9223" max="9223" width="14" style="151" customWidth="1"/>
    <col min="9224" max="9224" width="15.28515625" style="151" customWidth="1"/>
    <col min="9225" max="9225" width="12.7109375" style="151" customWidth="1"/>
    <col min="9226" max="9226" width="14.28515625" style="151" customWidth="1"/>
    <col min="9227" max="9227" width="14.140625" style="151" customWidth="1"/>
    <col min="9228" max="9476" width="8.7109375" style="151"/>
    <col min="9477" max="9477" width="5.28515625" style="151" customWidth="1"/>
    <col min="9478" max="9478" width="22.28515625" style="151" customWidth="1"/>
    <col min="9479" max="9479" width="14" style="151" customWidth="1"/>
    <col min="9480" max="9480" width="15.28515625" style="151" customWidth="1"/>
    <col min="9481" max="9481" width="12.7109375" style="151" customWidth="1"/>
    <col min="9482" max="9482" width="14.28515625" style="151" customWidth="1"/>
    <col min="9483" max="9483" width="14.140625" style="151" customWidth="1"/>
    <col min="9484" max="9732" width="8.7109375" style="151"/>
    <col min="9733" max="9733" width="5.28515625" style="151" customWidth="1"/>
    <col min="9734" max="9734" width="22.28515625" style="151" customWidth="1"/>
    <col min="9735" max="9735" width="14" style="151" customWidth="1"/>
    <col min="9736" max="9736" width="15.28515625" style="151" customWidth="1"/>
    <col min="9737" max="9737" width="12.7109375" style="151" customWidth="1"/>
    <col min="9738" max="9738" width="14.28515625" style="151" customWidth="1"/>
    <col min="9739" max="9739" width="14.140625" style="151" customWidth="1"/>
    <col min="9740" max="9988" width="8.7109375" style="151"/>
    <col min="9989" max="9989" width="5.28515625" style="151" customWidth="1"/>
    <col min="9990" max="9990" width="22.28515625" style="151" customWidth="1"/>
    <col min="9991" max="9991" width="14" style="151" customWidth="1"/>
    <col min="9992" max="9992" width="15.28515625" style="151" customWidth="1"/>
    <col min="9993" max="9993" width="12.7109375" style="151" customWidth="1"/>
    <col min="9994" max="9994" width="14.28515625" style="151" customWidth="1"/>
    <col min="9995" max="9995" width="14.140625" style="151" customWidth="1"/>
    <col min="9996" max="10244" width="8.7109375" style="151"/>
    <col min="10245" max="10245" width="5.28515625" style="151" customWidth="1"/>
    <col min="10246" max="10246" width="22.28515625" style="151" customWidth="1"/>
    <col min="10247" max="10247" width="14" style="151" customWidth="1"/>
    <col min="10248" max="10248" width="15.28515625" style="151" customWidth="1"/>
    <col min="10249" max="10249" width="12.7109375" style="151" customWidth="1"/>
    <col min="10250" max="10250" width="14.28515625" style="151" customWidth="1"/>
    <col min="10251" max="10251" width="14.140625" style="151" customWidth="1"/>
    <col min="10252" max="10500" width="8.7109375" style="151"/>
    <col min="10501" max="10501" width="5.28515625" style="151" customWidth="1"/>
    <col min="10502" max="10502" width="22.28515625" style="151" customWidth="1"/>
    <col min="10503" max="10503" width="14" style="151" customWidth="1"/>
    <col min="10504" max="10504" width="15.28515625" style="151" customWidth="1"/>
    <col min="10505" max="10505" width="12.7109375" style="151" customWidth="1"/>
    <col min="10506" max="10506" width="14.28515625" style="151" customWidth="1"/>
    <col min="10507" max="10507" width="14.140625" style="151" customWidth="1"/>
    <col min="10508" max="10756" width="8.7109375" style="151"/>
    <col min="10757" max="10757" width="5.28515625" style="151" customWidth="1"/>
    <col min="10758" max="10758" width="22.28515625" style="151" customWidth="1"/>
    <col min="10759" max="10759" width="14" style="151" customWidth="1"/>
    <col min="10760" max="10760" width="15.28515625" style="151" customWidth="1"/>
    <col min="10761" max="10761" width="12.7109375" style="151" customWidth="1"/>
    <col min="10762" max="10762" width="14.28515625" style="151" customWidth="1"/>
    <col min="10763" max="10763" width="14.140625" style="151" customWidth="1"/>
    <col min="10764" max="11012" width="8.7109375" style="151"/>
    <col min="11013" max="11013" width="5.28515625" style="151" customWidth="1"/>
    <col min="11014" max="11014" width="22.28515625" style="151" customWidth="1"/>
    <col min="11015" max="11015" width="14" style="151" customWidth="1"/>
    <col min="11016" max="11016" width="15.28515625" style="151" customWidth="1"/>
    <col min="11017" max="11017" width="12.7109375" style="151" customWidth="1"/>
    <col min="11018" max="11018" width="14.28515625" style="151" customWidth="1"/>
    <col min="11019" max="11019" width="14.140625" style="151" customWidth="1"/>
    <col min="11020" max="11268" width="8.7109375" style="151"/>
    <col min="11269" max="11269" width="5.28515625" style="151" customWidth="1"/>
    <col min="11270" max="11270" width="22.28515625" style="151" customWidth="1"/>
    <col min="11271" max="11271" width="14" style="151" customWidth="1"/>
    <col min="11272" max="11272" width="15.28515625" style="151" customWidth="1"/>
    <col min="11273" max="11273" width="12.7109375" style="151" customWidth="1"/>
    <col min="11274" max="11274" width="14.28515625" style="151" customWidth="1"/>
    <col min="11275" max="11275" width="14.140625" style="151" customWidth="1"/>
    <col min="11276" max="11524" width="8.7109375" style="151"/>
    <col min="11525" max="11525" width="5.28515625" style="151" customWidth="1"/>
    <col min="11526" max="11526" width="22.28515625" style="151" customWidth="1"/>
    <col min="11527" max="11527" width="14" style="151" customWidth="1"/>
    <col min="11528" max="11528" width="15.28515625" style="151" customWidth="1"/>
    <col min="11529" max="11529" width="12.7109375" style="151" customWidth="1"/>
    <col min="11530" max="11530" width="14.28515625" style="151" customWidth="1"/>
    <col min="11531" max="11531" width="14.140625" style="151" customWidth="1"/>
    <col min="11532" max="11780" width="8.7109375" style="151"/>
    <col min="11781" max="11781" width="5.28515625" style="151" customWidth="1"/>
    <col min="11782" max="11782" width="22.28515625" style="151" customWidth="1"/>
    <col min="11783" max="11783" width="14" style="151" customWidth="1"/>
    <col min="11784" max="11784" width="15.28515625" style="151" customWidth="1"/>
    <col min="11785" max="11785" width="12.7109375" style="151" customWidth="1"/>
    <col min="11786" max="11786" width="14.28515625" style="151" customWidth="1"/>
    <col min="11787" max="11787" width="14.140625" style="151" customWidth="1"/>
    <col min="11788" max="12036" width="8.7109375" style="151"/>
    <col min="12037" max="12037" width="5.28515625" style="151" customWidth="1"/>
    <col min="12038" max="12038" width="22.28515625" style="151" customWidth="1"/>
    <col min="12039" max="12039" width="14" style="151" customWidth="1"/>
    <col min="12040" max="12040" width="15.28515625" style="151" customWidth="1"/>
    <col min="12041" max="12041" width="12.7109375" style="151" customWidth="1"/>
    <col min="12042" max="12042" width="14.28515625" style="151" customWidth="1"/>
    <col min="12043" max="12043" width="14.140625" style="151" customWidth="1"/>
    <col min="12044" max="12292" width="8.7109375" style="151"/>
    <col min="12293" max="12293" width="5.28515625" style="151" customWidth="1"/>
    <col min="12294" max="12294" width="22.28515625" style="151" customWidth="1"/>
    <col min="12295" max="12295" width="14" style="151" customWidth="1"/>
    <col min="12296" max="12296" width="15.28515625" style="151" customWidth="1"/>
    <col min="12297" max="12297" width="12.7109375" style="151" customWidth="1"/>
    <col min="12298" max="12298" width="14.28515625" style="151" customWidth="1"/>
    <col min="12299" max="12299" width="14.140625" style="151" customWidth="1"/>
    <col min="12300" max="12548" width="8.7109375" style="151"/>
    <col min="12549" max="12549" width="5.28515625" style="151" customWidth="1"/>
    <col min="12550" max="12550" width="22.28515625" style="151" customWidth="1"/>
    <col min="12551" max="12551" width="14" style="151" customWidth="1"/>
    <col min="12552" max="12552" width="15.28515625" style="151" customWidth="1"/>
    <col min="12553" max="12553" width="12.7109375" style="151" customWidth="1"/>
    <col min="12554" max="12554" width="14.28515625" style="151" customWidth="1"/>
    <col min="12555" max="12555" width="14.140625" style="151" customWidth="1"/>
    <col min="12556" max="12804" width="8.7109375" style="151"/>
    <col min="12805" max="12805" width="5.28515625" style="151" customWidth="1"/>
    <col min="12806" max="12806" width="22.28515625" style="151" customWidth="1"/>
    <col min="12807" max="12807" width="14" style="151" customWidth="1"/>
    <col min="12808" max="12808" width="15.28515625" style="151" customWidth="1"/>
    <col min="12809" max="12809" width="12.7109375" style="151" customWidth="1"/>
    <col min="12810" max="12810" width="14.28515625" style="151" customWidth="1"/>
    <col min="12811" max="12811" width="14.140625" style="151" customWidth="1"/>
    <col min="12812" max="13060" width="8.7109375" style="151"/>
    <col min="13061" max="13061" width="5.28515625" style="151" customWidth="1"/>
    <col min="13062" max="13062" width="22.28515625" style="151" customWidth="1"/>
    <col min="13063" max="13063" width="14" style="151" customWidth="1"/>
    <col min="13064" max="13064" width="15.28515625" style="151" customWidth="1"/>
    <col min="13065" max="13065" width="12.7109375" style="151" customWidth="1"/>
    <col min="13066" max="13066" width="14.28515625" style="151" customWidth="1"/>
    <col min="13067" max="13067" width="14.140625" style="151" customWidth="1"/>
    <col min="13068" max="13316" width="8.7109375" style="151"/>
    <col min="13317" max="13317" width="5.28515625" style="151" customWidth="1"/>
    <col min="13318" max="13318" width="22.28515625" style="151" customWidth="1"/>
    <col min="13319" max="13319" width="14" style="151" customWidth="1"/>
    <col min="13320" max="13320" width="15.28515625" style="151" customWidth="1"/>
    <col min="13321" max="13321" width="12.7109375" style="151" customWidth="1"/>
    <col min="13322" max="13322" width="14.28515625" style="151" customWidth="1"/>
    <col min="13323" max="13323" width="14.140625" style="151" customWidth="1"/>
    <col min="13324" max="13572" width="8.7109375" style="151"/>
    <col min="13573" max="13573" width="5.28515625" style="151" customWidth="1"/>
    <col min="13574" max="13574" width="22.28515625" style="151" customWidth="1"/>
    <col min="13575" max="13575" width="14" style="151" customWidth="1"/>
    <col min="13576" max="13576" width="15.28515625" style="151" customWidth="1"/>
    <col min="13577" max="13577" width="12.7109375" style="151" customWidth="1"/>
    <col min="13578" max="13578" width="14.28515625" style="151" customWidth="1"/>
    <col min="13579" max="13579" width="14.140625" style="151" customWidth="1"/>
    <col min="13580" max="13828" width="8.7109375" style="151"/>
    <col min="13829" max="13829" width="5.28515625" style="151" customWidth="1"/>
    <col min="13830" max="13830" width="22.28515625" style="151" customWidth="1"/>
    <col min="13831" max="13831" width="14" style="151" customWidth="1"/>
    <col min="13832" max="13832" width="15.28515625" style="151" customWidth="1"/>
    <col min="13833" max="13833" width="12.7109375" style="151" customWidth="1"/>
    <col min="13834" max="13834" width="14.28515625" style="151" customWidth="1"/>
    <col min="13835" max="13835" width="14.140625" style="151" customWidth="1"/>
    <col min="13836" max="14084" width="8.7109375" style="151"/>
    <col min="14085" max="14085" width="5.28515625" style="151" customWidth="1"/>
    <col min="14086" max="14086" width="22.28515625" style="151" customWidth="1"/>
    <col min="14087" max="14087" width="14" style="151" customWidth="1"/>
    <col min="14088" max="14088" width="15.28515625" style="151" customWidth="1"/>
    <col min="14089" max="14089" width="12.7109375" style="151" customWidth="1"/>
    <col min="14090" max="14090" width="14.28515625" style="151" customWidth="1"/>
    <col min="14091" max="14091" width="14.140625" style="151" customWidth="1"/>
    <col min="14092" max="14340" width="8.7109375" style="151"/>
    <col min="14341" max="14341" width="5.28515625" style="151" customWidth="1"/>
    <col min="14342" max="14342" width="22.28515625" style="151" customWidth="1"/>
    <col min="14343" max="14343" width="14" style="151" customWidth="1"/>
    <col min="14344" max="14344" width="15.28515625" style="151" customWidth="1"/>
    <col min="14345" max="14345" width="12.7109375" style="151" customWidth="1"/>
    <col min="14346" max="14346" width="14.28515625" style="151" customWidth="1"/>
    <col min="14347" max="14347" width="14.140625" style="151" customWidth="1"/>
    <col min="14348" max="14596" width="8.7109375" style="151"/>
    <col min="14597" max="14597" width="5.28515625" style="151" customWidth="1"/>
    <col min="14598" max="14598" width="22.28515625" style="151" customWidth="1"/>
    <col min="14599" max="14599" width="14" style="151" customWidth="1"/>
    <col min="14600" max="14600" width="15.28515625" style="151" customWidth="1"/>
    <col min="14601" max="14601" width="12.7109375" style="151" customWidth="1"/>
    <col min="14602" max="14602" width="14.28515625" style="151" customWidth="1"/>
    <col min="14603" max="14603" width="14.140625" style="151" customWidth="1"/>
    <col min="14604" max="14852" width="8.7109375" style="151"/>
    <col min="14853" max="14853" width="5.28515625" style="151" customWidth="1"/>
    <col min="14854" max="14854" width="22.28515625" style="151" customWidth="1"/>
    <col min="14855" max="14855" width="14" style="151" customWidth="1"/>
    <col min="14856" max="14856" width="15.28515625" style="151" customWidth="1"/>
    <col min="14857" max="14857" width="12.7109375" style="151" customWidth="1"/>
    <col min="14858" max="14858" width="14.28515625" style="151" customWidth="1"/>
    <col min="14859" max="14859" width="14.140625" style="151" customWidth="1"/>
    <col min="14860" max="15108" width="8.7109375" style="151"/>
    <col min="15109" max="15109" width="5.28515625" style="151" customWidth="1"/>
    <col min="15110" max="15110" width="22.28515625" style="151" customWidth="1"/>
    <col min="15111" max="15111" width="14" style="151" customWidth="1"/>
    <col min="15112" max="15112" width="15.28515625" style="151" customWidth="1"/>
    <col min="15113" max="15113" width="12.7109375" style="151" customWidth="1"/>
    <col min="15114" max="15114" width="14.28515625" style="151" customWidth="1"/>
    <col min="15115" max="15115" width="14.140625" style="151" customWidth="1"/>
    <col min="15116" max="15364" width="8.7109375" style="151"/>
    <col min="15365" max="15365" width="5.28515625" style="151" customWidth="1"/>
    <col min="15366" max="15366" width="22.28515625" style="151" customWidth="1"/>
    <col min="15367" max="15367" width="14" style="151" customWidth="1"/>
    <col min="15368" max="15368" width="15.28515625" style="151" customWidth="1"/>
    <col min="15369" max="15369" width="12.7109375" style="151" customWidth="1"/>
    <col min="15370" max="15370" width="14.28515625" style="151" customWidth="1"/>
    <col min="15371" max="15371" width="14.140625" style="151" customWidth="1"/>
    <col min="15372" max="15620" width="8.7109375" style="151"/>
    <col min="15621" max="15621" width="5.28515625" style="151" customWidth="1"/>
    <col min="15622" max="15622" width="22.28515625" style="151" customWidth="1"/>
    <col min="15623" max="15623" width="14" style="151" customWidth="1"/>
    <col min="15624" max="15624" width="15.28515625" style="151" customWidth="1"/>
    <col min="15625" max="15625" width="12.7109375" style="151" customWidth="1"/>
    <col min="15626" max="15626" width="14.28515625" style="151" customWidth="1"/>
    <col min="15627" max="15627" width="14.140625" style="151" customWidth="1"/>
    <col min="15628" max="15876" width="8.7109375" style="151"/>
    <col min="15877" max="15877" width="5.28515625" style="151" customWidth="1"/>
    <col min="15878" max="15878" width="22.28515625" style="151" customWidth="1"/>
    <col min="15879" max="15879" width="14" style="151" customWidth="1"/>
    <col min="15880" max="15880" width="15.28515625" style="151" customWidth="1"/>
    <col min="15881" max="15881" width="12.7109375" style="151" customWidth="1"/>
    <col min="15882" max="15882" width="14.28515625" style="151" customWidth="1"/>
    <col min="15883" max="15883" width="14.140625" style="151" customWidth="1"/>
    <col min="15884" max="16132" width="8.7109375" style="151"/>
    <col min="16133" max="16133" width="5.28515625" style="151" customWidth="1"/>
    <col min="16134" max="16134" width="22.28515625" style="151" customWidth="1"/>
    <col min="16135" max="16135" width="14" style="151" customWidth="1"/>
    <col min="16136" max="16136" width="15.28515625" style="151" customWidth="1"/>
    <col min="16137" max="16137" width="12.7109375" style="151" customWidth="1"/>
    <col min="16138" max="16138" width="14.28515625" style="151" customWidth="1"/>
    <col min="16139" max="16139" width="14.140625" style="151" customWidth="1"/>
    <col min="16140" max="16384" width="8.7109375" style="151"/>
  </cols>
  <sheetData>
    <row r="1" spans="1:15" ht="4.5" customHeight="1" x14ac:dyDescent="0.25">
      <c r="A1" s="148"/>
      <c r="B1" s="149"/>
      <c r="C1" s="149"/>
      <c r="D1" s="149"/>
      <c r="E1" s="149"/>
      <c r="F1" s="149"/>
      <c r="G1" s="149"/>
      <c r="H1" s="149"/>
      <c r="I1" s="149"/>
      <c r="J1" s="149"/>
      <c r="K1" s="150"/>
    </row>
    <row r="2" spans="1:15" ht="18" customHeight="1" thickBot="1" x14ac:dyDescent="0.55000000000000004">
      <c r="A2" s="152"/>
      <c r="B2" s="255" t="str">
        <f>'RfQ for Fence - VWS'!A2</f>
        <v>RfQ No: SANParks-0042-11-21</v>
      </c>
      <c r="C2" s="153"/>
      <c r="D2" s="153"/>
      <c r="E2" s="154"/>
      <c r="F2" s="155"/>
      <c r="G2" s="155"/>
      <c r="H2" s="155"/>
      <c r="I2" s="155"/>
      <c r="J2" s="156"/>
      <c r="K2" s="157"/>
    </row>
    <row r="3" spans="1:15" ht="30" customHeight="1" x14ac:dyDescent="0.5">
      <c r="A3" s="152"/>
      <c r="B3" s="481" t="s">
        <v>93</v>
      </c>
      <c r="C3" s="482"/>
      <c r="D3" s="482"/>
      <c r="E3" s="482"/>
      <c r="F3" s="482"/>
      <c r="G3" s="482"/>
      <c r="H3" s="482"/>
      <c r="I3" s="482"/>
      <c r="J3" s="483"/>
      <c r="K3" s="157"/>
    </row>
    <row r="4" spans="1:15" ht="21" customHeight="1" thickBot="1" x14ac:dyDescent="0.3">
      <c r="A4" s="152"/>
      <c r="B4" s="484" t="s">
        <v>94</v>
      </c>
      <c r="C4" s="485"/>
      <c r="D4" s="485"/>
      <c r="E4" s="485"/>
      <c r="F4" s="485"/>
      <c r="G4" s="485"/>
      <c r="H4" s="485"/>
      <c r="I4" s="485"/>
      <c r="J4" s="486"/>
      <c r="K4" s="157"/>
      <c r="O4" s="158"/>
    </row>
    <row r="5" spans="1:15" ht="18" customHeight="1" x14ac:dyDescent="0.25">
      <c r="A5" s="152"/>
      <c r="B5" s="487" t="s">
        <v>110</v>
      </c>
      <c r="C5" s="488"/>
      <c r="D5" s="488"/>
      <c r="E5" s="488"/>
      <c r="F5" s="488"/>
      <c r="G5" s="488"/>
      <c r="H5" s="488"/>
      <c r="I5" s="488"/>
      <c r="J5" s="489"/>
      <c r="K5" s="157"/>
      <c r="O5" s="158"/>
    </row>
    <row r="6" spans="1:15" ht="18" customHeight="1" thickBot="1" x14ac:dyDescent="0.3">
      <c r="A6" s="152"/>
      <c r="B6" s="490" t="str">
        <f>'RfQ for Fence - VWS'!A3</f>
        <v>NEW ALLVIEW FENCE FOR VETERINARY WILDLIFE SERVICES, KIMBERLEY</v>
      </c>
      <c r="C6" s="491"/>
      <c r="D6" s="491"/>
      <c r="E6" s="491"/>
      <c r="F6" s="491"/>
      <c r="G6" s="491"/>
      <c r="H6" s="491"/>
      <c r="I6" s="491"/>
      <c r="J6" s="492"/>
      <c r="K6" s="157"/>
      <c r="O6" s="158"/>
    </row>
    <row r="7" spans="1:15" ht="21" customHeight="1" thickBot="1" x14ac:dyDescent="0.3">
      <c r="A7" s="152"/>
      <c r="B7" s="493" t="s">
        <v>5</v>
      </c>
      <c r="C7" s="495" t="s">
        <v>6</v>
      </c>
      <c r="D7" s="496"/>
      <c r="E7" s="497"/>
      <c r="F7" s="501" t="s">
        <v>131</v>
      </c>
      <c r="G7" s="502"/>
      <c r="H7" s="502"/>
      <c r="I7" s="502"/>
      <c r="J7" s="503"/>
      <c r="K7" s="157"/>
      <c r="O7" s="158"/>
    </row>
    <row r="8" spans="1:15" ht="39" customHeight="1" thickBot="1" x14ac:dyDescent="0.3">
      <c r="A8" s="152"/>
      <c r="B8" s="494"/>
      <c r="C8" s="498"/>
      <c r="D8" s="499"/>
      <c r="E8" s="500"/>
      <c r="F8" s="268" t="str">
        <f>'Quote evaluation - VWS'!H1</f>
        <v>SERVICE PROVIDER A</v>
      </c>
      <c r="G8" s="269" t="str">
        <f>'Quote evaluation - VWS'!J1</f>
        <v>SERVICE PROVIDER B</v>
      </c>
      <c r="H8" s="269" t="str">
        <f>'Quote evaluation - VWS'!L1</f>
        <v>SERVICE PROVIDER C</v>
      </c>
      <c r="I8" s="269" t="str">
        <f>'Quote evaluation - VWS'!N1</f>
        <v>SERVICE PROVIDER D</v>
      </c>
      <c r="J8" s="270" t="str">
        <f>'Quote evaluation - VWS'!P1</f>
        <v>SERVICE PROVIDER E</v>
      </c>
      <c r="K8" s="157"/>
      <c r="L8" s="159"/>
    </row>
    <row r="9" spans="1:15" ht="90" customHeight="1" thickBot="1" x14ac:dyDescent="0.3">
      <c r="A9" s="152"/>
      <c r="B9" s="160">
        <v>1</v>
      </c>
      <c r="C9" s="476" t="s">
        <v>133</v>
      </c>
      <c r="D9" s="476"/>
      <c r="E9" s="476"/>
      <c r="F9" s="271">
        <f>SUM('Quote evaluation - VWS'!I59)</f>
        <v>0</v>
      </c>
      <c r="G9" s="272">
        <f>SUM('Quote evaluation - VWS'!K59)</f>
        <v>0</v>
      </c>
      <c r="H9" s="272">
        <f>SUM('Quote evaluation - VWS'!M59)</f>
        <v>0</v>
      </c>
      <c r="I9" s="272">
        <f>SUM('Quote evaluation - VWS'!O59)</f>
        <v>0</v>
      </c>
      <c r="J9" s="273">
        <f>SUM('Quote evaluation - VWS'!Q59)</f>
        <v>0</v>
      </c>
      <c r="K9" s="157"/>
      <c r="L9" s="159"/>
    </row>
    <row r="10" spans="1:15" ht="27" customHeight="1" x14ac:dyDescent="0.25">
      <c r="A10" s="152"/>
      <c r="B10" s="161"/>
      <c r="C10" s="162"/>
      <c r="D10" s="162"/>
      <c r="E10" s="163" t="s">
        <v>95</v>
      </c>
      <c r="F10" s="274">
        <f>SUM(F9:F9)</f>
        <v>0</v>
      </c>
      <c r="G10" s="275">
        <f t="shared" ref="G10:H10" si="0">SUM(G9:G9)</f>
        <v>0</v>
      </c>
      <c r="H10" s="275">
        <f t="shared" si="0"/>
        <v>0</v>
      </c>
      <c r="I10" s="275">
        <f>SUM(I9:I9)</f>
        <v>0</v>
      </c>
      <c r="J10" s="276">
        <f>SUM(J9:J9)</f>
        <v>0</v>
      </c>
      <c r="K10" s="157"/>
      <c r="L10" s="159"/>
    </row>
    <row r="11" spans="1:15" ht="21" customHeight="1" thickBot="1" x14ac:dyDescent="0.3">
      <c r="A11" s="152"/>
      <c r="B11" s="164"/>
      <c r="C11" s="165"/>
      <c r="D11" s="165"/>
      <c r="E11" s="166" t="s">
        <v>96</v>
      </c>
      <c r="F11" s="277">
        <f>SUM(F10*15%)</f>
        <v>0</v>
      </c>
      <c r="G11" s="278">
        <f t="shared" ref="G11:H11" si="1">SUM(G10*15%)</f>
        <v>0</v>
      </c>
      <c r="H11" s="278">
        <f t="shared" si="1"/>
        <v>0</v>
      </c>
      <c r="I11" s="278">
        <f>SUM(I10*15%)</f>
        <v>0</v>
      </c>
      <c r="J11" s="279">
        <f>SUM(J10*15%)</f>
        <v>0</v>
      </c>
      <c r="K11" s="157"/>
      <c r="L11" s="159"/>
    </row>
    <row r="12" spans="1:15" ht="27" customHeight="1" thickTop="1" thickBot="1" x14ac:dyDescent="0.3">
      <c r="A12" s="152"/>
      <c r="B12" s="167"/>
      <c r="C12" s="168"/>
      <c r="D12" s="168"/>
      <c r="E12" s="169" t="s">
        <v>97</v>
      </c>
      <c r="F12" s="280">
        <f>SUM(F10:F11)</f>
        <v>0</v>
      </c>
      <c r="G12" s="281">
        <f t="shared" ref="G12:H12" si="2">SUM(G10:G11)</f>
        <v>0</v>
      </c>
      <c r="H12" s="281">
        <f t="shared" si="2"/>
        <v>0</v>
      </c>
      <c r="I12" s="281">
        <f>SUM(I10:I11)</f>
        <v>0</v>
      </c>
      <c r="J12" s="282">
        <f>SUM(J10:J11)</f>
        <v>0</v>
      </c>
      <c r="K12" s="157"/>
      <c r="L12" s="159"/>
    </row>
    <row r="13" spans="1:15" ht="4.5" customHeight="1" thickBot="1" x14ac:dyDescent="0.3">
      <c r="A13" s="152"/>
      <c r="B13" s="155"/>
      <c r="C13" s="155"/>
      <c r="D13" s="155"/>
      <c r="E13" s="155"/>
      <c r="F13" s="155"/>
      <c r="G13" s="155"/>
      <c r="H13" s="155"/>
      <c r="I13" s="155"/>
      <c r="J13" s="155"/>
      <c r="K13" s="157"/>
    </row>
    <row r="14" spans="1:15" x14ac:dyDescent="0.25">
      <c r="A14" s="152"/>
      <c r="B14" s="247"/>
      <c r="C14" s="248"/>
      <c r="D14" s="249" t="s">
        <v>98</v>
      </c>
      <c r="E14" s="250" t="s">
        <v>99</v>
      </c>
      <c r="F14" s="258" t="s">
        <v>134</v>
      </c>
      <c r="G14" s="259" t="s">
        <v>138</v>
      </c>
      <c r="H14" s="259" t="s">
        <v>138</v>
      </c>
      <c r="I14" s="259" t="s">
        <v>138</v>
      </c>
      <c r="J14" s="260" t="s">
        <v>138</v>
      </c>
      <c r="K14" s="157"/>
    </row>
    <row r="15" spans="1:15" x14ac:dyDescent="0.25">
      <c r="A15" s="152"/>
      <c r="B15" s="251"/>
      <c r="C15" s="170"/>
      <c r="D15" s="171" t="s">
        <v>100</v>
      </c>
      <c r="E15" s="252" t="s">
        <v>101</v>
      </c>
      <c r="F15" s="261" t="s">
        <v>135</v>
      </c>
      <c r="G15" s="257" t="s">
        <v>139</v>
      </c>
      <c r="H15" s="257" t="s">
        <v>139</v>
      </c>
      <c r="I15" s="257" t="s">
        <v>139</v>
      </c>
      <c r="J15" s="262" t="s">
        <v>139</v>
      </c>
      <c r="K15" s="157"/>
    </row>
    <row r="16" spans="1:15" x14ac:dyDescent="0.25">
      <c r="A16" s="152"/>
      <c r="B16" s="251"/>
      <c r="C16" s="170"/>
      <c r="D16" s="504" t="s">
        <v>129</v>
      </c>
      <c r="E16" s="505"/>
      <c r="F16" s="261" t="s">
        <v>70</v>
      </c>
      <c r="G16" s="257" t="s">
        <v>70</v>
      </c>
      <c r="H16" s="257" t="s">
        <v>70</v>
      </c>
      <c r="I16" s="257" t="s">
        <v>70</v>
      </c>
      <c r="J16" s="262" t="s">
        <v>70</v>
      </c>
      <c r="K16" s="157"/>
    </row>
    <row r="17" spans="1:11" x14ac:dyDescent="0.25">
      <c r="A17" s="152"/>
      <c r="B17" s="251"/>
      <c r="C17" s="170"/>
      <c r="D17" s="504" t="s">
        <v>103</v>
      </c>
      <c r="E17" s="505"/>
      <c r="F17" s="263" t="s">
        <v>136</v>
      </c>
      <c r="G17" s="256" t="s">
        <v>140</v>
      </c>
      <c r="H17" s="256" t="s">
        <v>140</v>
      </c>
      <c r="I17" s="256" t="s">
        <v>140</v>
      </c>
      <c r="J17" s="264" t="s">
        <v>140</v>
      </c>
      <c r="K17" s="157"/>
    </row>
    <row r="18" spans="1:11" ht="15.75" thickBot="1" x14ac:dyDescent="0.3">
      <c r="A18" s="152"/>
      <c r="B18" s="253"/>
      <c r="C18" s="254"/>
      <c r="D18" s="506" t="s">
        <v>102</v>
      </c>
      <c r="E18" s="507"/>
      <c r="F18" s="265" t="s">
        <v>137</v>
      </c>
      <c r="G18" s="266" t="s">
        <v>141</v>
      </c>
      <c r="H18" s="266" t="s">
        <v>142</v>
      </c>
      <c r="I18" s="266" t="s">
        <v>143</v>
      </c>
      <c r="J18" s="267" t="s">
        <v>144</v>
      </c>
      <c r="K18" s="157"/>
    </row>
    <row r="19" spans="1:11" ht="4.5" customHeight="1" thickBot="1" x14ac:dyDescent="0.3">
      <c r="A19" s="152"/>
      <c r="B19" s="155"/>
      <c r="C19" s="155"/>
      <c r="D19" s="155"/>
      <c r="E19" s="155"/>
      <c r="F19" s="155"/>
      <c r="G19" s="155"/>
      <c r="H19" s="155"/>
      <c r="I19" s="155"/>
      <c r="J19" s="155"/>
      <c r="K19" s="157"/>
    </row>
    <row r="20" spans="1:11" ht="15.75" thickBot="1" x14ac:dyDescent="0.3">
      <c r="A20" s="152"/>
      <c r="B20" s="245"/>
      <c r="C20" s="243"/>
      <c r="D20" s="243"/>
      <c r="E20" s="246" t="s">
        <v>130</v>
      </c>
      <c r="F20" s="241" t="s">
        <v>145</v>
      </c>
      <c r="G20" s="242" t="s">
        <v>145</v>
      </c>
      <c r="H20" s="242" t="s">
        <v>145</v>
      </c>
      <c r="I20" s="242" t="s">
        <v>145</v>
      </c>
      <c r="J20" s="244" t="s">
        <v>145</v>
      </c>
    </row>
    <row r="21" spans="1:11" ht="4.5" customHeight="1" x14ac:dyDescent="0.25">
      <c r="A21" s="152"/>
      <c r="B21" s="155"/>
      <c r="C21" s="155"/>
      <c r="D21" s="155"/>
      <c r="E21" s="155"/>
      <c r="F21" s="155"/>
      <c r="G21" s="155"/>
      <c r="H21" s="155"/>
      <c r="I21" s="155"/>
      <c r="J21" s="155"/>
      <c r="K21" s="157"/>
    </row>
    <row r="22" spans="1:11" ht="24" customHeight="1" x14ac:dyDescent="0.25">
      <c r="A22" s="152"/>
      <c r="B22" s="477" t="s">
        <v>104</v>
      </c>
      <c r="C22" s="478"/>
      <c r="D22" s="478"/>
      <c r="E22" s="172" t="str">
        <f>IF(E23=F12,F8,IF(E23=G12,G8,IF(E23=I12,I8,IF(E23=H12,H8,))))</f>
        <v>SERVICE PROVIDER A</v>
      </c>
      <c r="F22" s="173"/>
      <c r="G22" s="155"/>
      <c r="H22" s="155"/>
      <c r="I22" s="155"/>
      <c r="J22" s="174"/>
      <c r="K22" s="157"/>
    </row>
    <row r="23" spans="1:11" ht="24" customHeight="1" x14ac:dyDescent="0.25">
      <c r="A23" s="152"/>
      <c r="B23" s="479" t="s">
        <v>105</v>
      </c>
      <c r="C23" s="480"/>
      <c r="D23" s="480"/>
      <c r="E23" s="175">
        <f>MIN(F12:H12)</f>
        <v>0</v>
      </c>
      <c r="F23" s="176"/>
      <c r="G23" s="155"/>
      <c r="H23" s="177"/>
      <c r="I23" s="177"/>
      <c r="J23" s="174"/>
      <c r="K23" s="157"/>
    </row>
    <row r="24" spans="1:11" ht="13.5" customHeight="1" x14ac:dyDescent="0.25">
      <c r="A24" s="152"/>
      <c r="B24" s="174"/>
      <c r="C24" s="174"/>
      <c r="D24" s="174"/>
      <c r="E24" s="174"/>
      <c r="F24" s="176"/>
      <c r="G24" s="155"/>
      <c r="H24" s="174"/>
      <c r="I24" s="174"/>
      <c r="J24" s="174"/>
      <c r="K24" s="157"/>
    </row>
    <row r="25" spans="1:11" ht="57" customHeight="1" x14ac:dyDescent="0.25">
      <c r="A25" s="152"/>
      <c r="B25" s="178" t="s">
        <v>106</v>
      </c>
      <c r="C25" s="178"/>
      <c r="D25" s="179"/>
      <c r="E25" s="178"/>
      <c r="F25" s="176"/>
      <c r="G25" s="180"/>
      <c r="I25" s="181" t="s">
        <v>107</v>
      </c>
      <c r="J25" s="182">
        <v>44102</v>
      </c>
      <c r="K25" s="157"/>
    </row>
    <row r="26" spans="1:11" ht="3" customHeight="1" x14ac:dyDescent="0.25">
      <c r="A26" s="152"/>
      <c r="B26" s="174"/>
      <c r="C26" s="174"/>
      <c r="D26" s="174"/>
      <c r="E26" s="178"/>
      <c r="F26" s="183"/>
      <c r="G26" s="183"/>
      <c r="H26" s="183"/>
      <c r="I26" s="183"/>
      <c r="J26" s="174"/>
      <c r="K26" s="157"/>
    </row>
    <row r="27" spans="1:11" ht="15" customHeight="1" x14ac:dyDescent="0.25">
      <c r="A27" s="152"/>
      <c r="B27" s="178"/>
      <c r="C27" s="178"/>
      <c r="D27" s="184" t="s">
        <v>108</v>
      </c>
      <c r="E27" s="178"/>
      <c r="F27" s="184"/>
      <c r="G27" s="174"/>
      <c r="H27" s="174"/>
      <c r="I27" s="174"/>
      <c r="J27" s="174"/>
      <c r="K27" s="157"/>
    </row>
    <row r="28" spans="1:11" ht="15" customHeight="1" x14ac:dyDescent="0.25">
      <c r="A28" s="185"/>
      <c r="B28" s="186"/>
      <c r="C28" s="186"/>
      <c r="D28" s="187" t="s">
        <v>109</v>
      </c>
      <c r="E28" s="186"/>
      <c r="F28" s="188"/>
      <c r="G28" s="189"/>
      <c r="H28" s="189"/>
      <c r="I28" s="189"/>
      <c r="J28" s="189"/>
      <c r="K28" s="190"/>
    </row>
    <row r="29" spans="1:11" ht="6.75" customHeight="1" x14ac:dyDescent="0.25">
      <c r="A29" s="149"/>
      <c r="B29" s="191"/>
      <c r="C29" s="191"/>
      <c r="D29" s="191"/>
      <c r="E29" s="191"/>
      <c r="F29" s="191"/>
      <c r="G29" s="191"/>
      <c r="H29" s="191"/>
      <c r="I29" s="191"/>
      <c r="J29" s="191"/>
      <c r="K29" s="149"/>
    </row>
    <row r="30" spans="1:11" x14ac:dyDescent="0.25">
      <c r="B30" s="192"/>
      <c r="C30" s="192"/>
      <c r="D30" s="192"/>
      <c r="E30" s="192"/>
      <c r="F30" s="192"/>
      <c r="G30" s="192"/>
      <c r="H30" s="192"/>
      <c r="I30" s="192"/>
      <c r="J30" s="192"/>
    </row>
    <row r="31" spans="1:11" x14ac:dyDescent="0.25">
      <c r="B31" s="192"/>
      <c r="C31" s="192"/>
      <c r="D31" s="192"/>
      <c r="E31" s="192"/>
      <c r="F31" s="192"/>
      <c r="G31" s="192"/>
      <c r="H31" s="192"/>
      <c r="I31" s="192"/>
      <c r="J31" s="192"/>
    </row>
    <row r="32" spans="1:11" x14ac:dyDescent="0.25">
      <c r="B32" s="192"/>
      <c r="C32" s="192"/>
      <c r="D32" s="192"/>
      <c r="E32" s="192"/>
      <c r="F32" s="192"/>
      <c r="G32" s="192"/>
      <c r="H32" s="192"/>
      <c r="I32" s="192"/>
      <c r="J32" s="192"/>
    </row>
    <row r="33" spans="2:10" x14ac:dyDescent="0.25">
      <c r="B33" s="192"/>
      <c r="C33" s="192"/>
      <c r="D33" s="192"/>
      <c r="E33" s="192"/>
      <c r="F33" s="192"/>
      <c r="G33" s="192"/>
      <c r="H33" s="192"/>
      <c r="I33" s="192"/>
      <c r="J33" s="192"/>
    </row>
    <row r="34" spans="2:10" x14ac:dyDescent="0.25">
      <c r="B34" s="192"/>
      <c r="C34" s="192"/>
      <c r="D34" s="192"/>
      <c r="E34" s="192"/>
      <c r="F34" s="192"/>
      <c r="G34" s="192"/>
      <c r="H34" s="192"/>
      <c r="I34" s="192"/>
      <c r="J34" s="192"/>
    </row>
    <row r="35" spans="2:10" x14ac:dyDescent="0.25">
      <c r="B35" s="192"/>
      <c r="C35" s="475" t="s">
        <v>132</v>
      </c>
      <c r="D35" s="475"/>
      <c r="E35" s="475"/>
      <c r="F35" s="192"/>
      <c r="G35" s="192"/>
      <c r="H35" s="192"/>
      <c r="I35" s="192"/>
      <c r="J35" s="192"/>
    </row>
    <row r="36" spans="2:10" x14ac:dyDescent="0.25">
      <c r="B36" s="192"/>
      <c r="C36" s="192"/>
      <c r="D36" s="192"/>
      <c r="E36" s="192"/>
      <c r="F36" s="192"/>
      <c r="G36" s="192"/>
      <c r="H36" s="192"/>
      <c r="I36" s="192"/>
      <c r="J36" s="192"/>
    </row>
    <row r="37" spans="2:10" x14ac:dyDescent="0.25">
      <c r="B37" s="192"/>
      <c r="C37" s="192"/>
      <c r="D37" s="192"/>
      <c r="E37" s="192"/>
      <c r="F37" s="192"/>
      <c r="G37" s="192"/>
      <c r="H37" s="192"/>
      <c r="I37" s="192"/>
      <c r="J37" s="192"/>
    </row>
    <row r="38" spans="2:10" x14ac:dyDescent="0.25">
      <c r="B38" s="192"/>
      <c r="C38" s="192"/>
      <c r="D38" s="192"/>
      <c r="E38" s="192"/>
      <c r="F38" s="192"/>
      <c r="G38" s="192"/>
      <c r="H38" s="192"/>
      <c r="I38" s="192"/>
      <c r="J38" s="192"/>
    </row>
    <row r="39" spans="2:10" x14ac:dyDescent="0.25">
      <c r="B39" s="192"/>
      <c r="C39" s="192"/>
      <c r="D39" s="192"/>
      <c r="E39" s="192"/>
      <c r="F39" s="192"/>
      <c r="G39" s="192"/>
      <c r="H39" s="192"/>
      <c r="I39" s="192"/>
      <c r="J39" s="192"/>
    </row>
    <row r="40" spans="2:10" x14ac:dyDescent="0.25">
      <c r="B40" s="192"/>
      <c r="C40" s="192"/>
      <c r="D40" s="192"/>
      <c r="E40" s="192"/>
      <c r="F40" s="192"/>
      <c r="G40" s="192"/>
      <c r="H40" s="192"/>
      <c r="I40" s="192"/>
      <c r="J40" s="192"/>
    </row>
    <row r="41" spans="2:10" x14ac:dyDescent="0.25">
      <c r="B41" s="192"/>
      <c r="C41" s="192"/>
      <c r="D41" s="192"/>
      <c r="E41" s="192"/>
      <c r="F41" s="192"/>
      <c r="G41" s="192"/>
      <c r="H41" s="192"/>
      <c r="I41" s="192"/>
      <c r="J41" s="192"/>
    </row>
    <row r="42" spans="2:10" x14ac:dyDescent="0.25">
      <c r="B42" s="192"/>
      <c r="C42" s="192"/>
      <c r="D42" s="192"/>
      <c r="E42" s="192"/>
      <c r="F42" s="192"/>
      <c r="G42" s="192"/>
      <c r="H42" s="192"/>
      <c r="I42" s="192"/>
      <c r="J42" s="192"/>
    </row>
    <row r="43" spans="2:10" x14ac:dyDescent="0.25">
      <c r="B43" s="192"/>
      <c r="C43" s="192"/>
      <c r="D43" s="192"/>
      <c r="E43" s="192"/>
      <c r="F43" s="192"/>
      <c r="G43" s="192"/>
      <c r="H43" s="192"/>
      <c r="I43" s="192"/>
      <c r="J43" s="192"/>
    </row>
    <row r="44" spans="2:10" x14ac:dyDescent="0.25">
      <c r="B44" s="192"/>
      <c r="C44" s="192"/>
      <c r="D44" s="192"/>
      <c r="E44" s="192"/>
      <c r="F44" s="192"/>
      <c r="G44" s="192"/>
      <c r="H44" s="192"/>
      <c r="I44" s="192"/>
      <c r="J44" s="192"/>
    </row>
    <row r="45" spans="2:10" x14ac:dyDescent="0.25">
      <c r="B45" s="192"/>
      <c r="C45" s="192"/>
      <c r="D45" s="192"/>
      <c r="E45" s="192"/>
      <c r="F45" s="192"/>
      <c r="G45" s="192"/>
      <c r="H45" s="192"/>
      <c r="I45" s="192"/>
      <c r="J45" s="192"/>
    </row>
    <row r="46" spans="2:10" x14ac:dyDescent="0.25">
      <c r="B46" s="192"/>
      <c r="C46" s="192"/>
      <c r="D46" s="192"/>
      <c r="E46" s="192"/>
      <c r="F46" s="192"/>
      <c r="G46" s="192"/>
      <c r="H46" s="192"/>
      <c r="I46" s="192"/>
      <c r="J46" s="192"/>
    </row>
    <row r="47" spans="2:10" ht="27" customHeight="1" x14ac:dyDescent="0.25">
      <c r="B47" s="192"/>
      <c r="C47" s="192"/>
      <c r="D47" s="192"/>
      <c r="E47" s="192"/>
      <c r="F47" s="192"/>
      <c r="G47" s="192"/>
      <c r="H47" s="192"/>
      <c r="I47" s="192"/>
      <c r="J47" s="192"/>
    </row>
    <row r="48" spans="2:10" x14ac:dyDescent="0.25">
      <c r="B48" s="192"/>
      <c r="C48" s="192"/>
      <c r="D48" s="192"/>
      <c r="E48" s="192"/>
      <c r="F48" s="192"/>
      <c r="G48" s="192"/>
      <c r="H48" s="192"/>
      <c r="I48" s="192"/>
      <c r="J48" s="192"/>
    </row>
    <row r="49" spans="2:10" x14ac:dyDescent="0.25">
      <c r="B49" s="192"/>
      <c r="C49" s="192"/>
      <c r="D49" s="192"/>
      <c r="E49" s="192"/>
      <c r="F49" s="192"/>
      <c r="G49" s="192"/>
      <c r="H49" s="192"/>
      <c r="I49" s="192"/>
      <c r="J49" s="192"/>
    </row>
    <row r="50" spans="2:10" x14ac:dyDescent="0.25">
      <c r="B50" s="192"/>
      <c r="C50" s="192"/>
      <c r="D50" s="192"/>
      <c r="E50" s="192"/>
      <c r="F50" s="192"/>
      <c r="G50" s="192"/>
      <c r="H50" s="192"/>
      <c r="I50" s="192"/>
      <c r="J50" s="192"/>
    </row>
    <row r="51" spans="2:10" x14ac:dyDescent="0.25">
      <c r="B51" s="192"/>
      <c r="C51" s="192"/>
      <c r="D51" s="192"/>
      <c r="E51" s="192"/>
      <c r="F51" s="192"/>
      <c r="G51" s="192"/>
      <c r="H51" s="192"/>
      <c r="I51" s="192"/>
      <c r="J51" s="192"/>
    </row>
    <row r="52" spans="2:10" x14ac:dyDescent="0.25">
      <c r="B52" s="192"/>
      <c r="C52" s="192"/>
      <c r="D52" s="192"/>
      <c r="E52" s="192"/>
      <c r="F52" s="192"/>
      <c r="G52" s="192"/>
      <c r="H52" s="192"/>
      <c r="I52" s="192"/>
      <c r="J52" s="192"/>
    </row>
    <row r="53" spans="2:10" x14ac:dyDescent="0.25">
      <c r="B53" s="192"/>
      <c r="C53" s="192"/>
      <c r="D53" s="192"/>
      <c r="E53" s="192"/>
      <c r="F53" s="192"/>
      <c r="G53" s="192"/>
      <c r="H53" s="192"/>
      <c r="I53" s="192"/>
      <c r="J53" s="192"/>
    </row>
    <row r="54" spans="2:10" x14ac:dyDescent="0.25">
      <c r="B54" s="192"/>
      <c r="C54" s="192"/>
      <c r="D54" s="192"/>
      <c r="E54" s="192"/>
      <c r="F54" s="192"/>
      <c r="G54" s="192"/>
      <c r="H54" s="192"/>
      <c r="I54" s="192"/>
      <c r="J54" s="192"/>
    </row>
  </sheetData>
  <mergeCells count="14">
    <mergeCell ref="C35:E35"/>
    <mergeCell ref="C9:E9"/>
    <mergeCell ref="B22:D22"/>
    <mergeCell ref="B23:D23"/>
    <mergeCell ref="B3:J3"/>
    <mergeCell ref="B4:J4"/>
    <mergeCell ref="B5:J5"/>
    <mergeCell ref="B6:J6"/>
    <mergeCell ref="B7:B8"/>
    <mergeCell ref="C7:E8"/>
    <mergeCell ref="F7:J7"/>
    <mergeCell ref="D17:E17"/>
    <mergeCell ref="D16:E16"/>
    <mergeCell ref="D18:E18"/>
  </mergeCells>
  <pageMargins left="0.70866141732283472" right="0.70866141732283472" top="0.55118110236220474" bottom="0.55118110236220474" header="0.31496062992125984" footer="0.31496062992125984"/>
  <pageSetup paperSize="9" scale="8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7"/>
  <sheetViews>
    <sheetView tabSelected="1" view="pageBreakPreview" zoomScaleNormal="100" zoomScaleSheetLayoutView="100" workbookViewId="0">
      <selection activeCell="B43" sqref="B43"/>
    </sheetView>
  </sheetViews>
  <sheetFormatPr defaultRowHeight="15" x14ac:dyDescent="0.25"/>
  <cols>
    <col min="1" max="1" width="6.28515625" customWidth="1"/>
    <col min="2" max="2" width="57.7109375" customWidth="1"/>
    <col min="3" max="3" width="5.7109375" customWidth="1"/>
    <col min="4" max="4" width="8" customWidth="1"/>
    <col min="5" max="5" width="13.7109375" customWidth="1"/>
    <col min="6" max="6" width="16.7109375" customWidth="1"/>
    <col min="7" max="12" width="0" hidden="1" customWidth="1"/>
  </cols>
  <sheetData>
    <row r="1" spans="1:9" ht="15.75" thickBot="1" x14ac:dyDescent="0.3">
      <c r="A1" s="508" t="s">
        <v>169</v>
      </c>
      <c r="B1" s="508"/>
      <c r="C1" s="508"/>
      <c r="D1" s="508"/>
      <c r="E1" s="508"/>
      <c r="F1" s="508"/>
    </row>
    <row r="2" spans="1:9" ht="18" customHeight="1" x14ac:dyDescent="0.25">
      <c r="A2" s="293" t="s">
        <v>170</v>
      </c>
      <c r="B2" s="294"/>
      <c r="C2" s="295"/>
      <c r="D2" s="296"/>
      <c r="E2" s="364"/>
      <c r="F2" s="369" t="s">
        <v>4</v>
      </c>
      <c r="G2" s="6"/>
    </row>
    <row r="3" spans="1:9" ht="18" customHeight="1" thickBot="1" x14ac:dyDescent="0.3">
      <c r="A3" s="297" t="s">
        <v>125</v>
      </c>
      <c r="B3" s="298"/>
      <c r="C3" s="299"/>
      <c r="D3" s="300"/>
      <c r="E3" s="365"/>
      <c r="F3" s="366"/>
      <c r="G3" s="6"/>
    </row>
    <row r="4" spans="1:9" ht="30" customHeight="1" thickBot="1" x14ac:dyDescent="0.3">
      <c r="A4" s="301" t="s">
        <v>5</v>
      </c>
      <c r="B4" s="302" t="s">
        <v>6</v>
      </c>
      <c r="C4" s="303" t="s">
        <v>7</v>
      </c>
      <c r="D4" s="304" t="s">
        <v>8</v>
      </c>
      <c r="E4" s="362" t="s">
        <v>9</v>
      </c>
      <c r="F4" s="363" t="s">
        <v>10</v>
      </c>
      <c r="G4" s="6"/>
    </row>
    <row r="5" spans="1:9" ht="9.75" customHeight="1" x14ac:dyDescent="0.25">
      <c r="A5" s="305"/>
      <c r="B5" s="6"/>
      <c r="C5" s="7"/>
      <c r="D5" s="21"/>
      <c r="E5" s="8"/>
      <c r="F5" s="9"/>
      <c r="G5" s="6"/>
    </row>
    <row r="6" spans="1:9" x14ac:dyDescent="0.25">
      <c r="A6" s="309" t="s">
        <v>11</v>
      </c>
      <c r="B6" s="3" t="s">
        <v>1</v>
      </c>
      <c r="C6" s="7"/>
      <c r="D6" s="21"/>
      <c r="E6" s="8"/>
      <c r="F6" s="9"/>
      <c r="G6" s="6"/>
    </row>
    <row r="7" spans="1:9" ht="9.75" customHeight="1" x14ac:dyDescent="0.25">
      <c r="A7" s="311"/>
      <c r="B7" s="14"/>
      <c r="C7" s="15"/>
      <c r="D7" s="22"/>
      <c r="E7" s="16"/>
      <c r="F7" s="17"/>
      <c r="G7" s="6"/>
      <c r="I7" s="193"/>
    </row>
    <row r="8" spans="1:9" ht="27" customHeight="1" x14ac:dyDescent="0.25">
      <c r="A8" s="315" t="s">
        <v>12</v>
      </c>
      <c r="B8" s="14" t="s">
        <v>2</v>
      </c>
      <c r="C8" s="15" t="s">
        <v>3</v>
      </c>
      <c r="D8" s="22">
        <v>1</v>
      </c>
      <c r="E8" s="18"/>
      <c r="F8" s="17" t="s">
        <v>25</v>
      </c>
      <c r="G8" s="6"/>
    </row>
    <row r="9" spans="1:9" ht="9.75" customHeight="1" x14ac:dyDescent="0.25">
      <c r="A9" s="315"/>
      <c r="B9" s="14"/>
      <c r="C9" s="15"/>
      <c r="D9" s="22"/>
      <c r="E9" s="18"/>
      <c r="F9" s="17"/>
      <c r="G9" s="6"/>
    </row>
    <row r="10" spans="1:9" x14ac:dyDescent="0.25">
      <c r="A10" s="315"/>
      <c r="B10" s="28" t="s">
        <v>24</v>
      </c>
      <c r="C10" s="7"/>
      <c r="D10" s="21"/>
      <c r="E10" s="11"/>
      <c r="F10" s="9"/>
      <c r="G10" s="6"/>
    </row>
    <row r="11" spans="1:9" ht="12.75" customHeight="1" x14ac:dyDescent="0.25">
      <c r="A11" s="315"/>
      <c r="B11" s="26" t="s">
        <v>28</v>
      </c>
      <c r="C11" s="7"/>
      <c r="D11" s="21"/>
      <c r="E11" s="11"/>
      <c r="F11" s="9"/>
      <c r="G11" s="6"/>
    </row>
    <row r="12" spans="1:9" ht="12.75" customHeight="1" x14ac:dyDescent="0.25">
      <c r="A12" s="315"/>
      <c r="B12" s="27" t="s">
        <v>29</v>
      </c>
      <c r="C12" s="7"/>
      <c r="D12" s="21"/>
      <c r="E12" s="11"/>
      <c r="F12" s="9"/>
      <c r="G12" s="6"/>
    </row>
    <row r="13" spans="1:9" ht="9.75" customHeight="1" x14ac:dyDescent="0.25">
      <c r="A13" s="311"/>
      <c r="B13" s="6"/>
      <c r="C13" s="7"/>
      <c r="D13" s="21"/>
      <c r="E13" s="11"/>
      <c r="F13" s="9"/>
      <c r="G13" s="6"/>
    </row>
    <row r="14" spans="1:9" x14ac:dyDescent="0.25">
      <c r="A14" s="319" t="s">
        <v>15</v>
      </c>
      <c r="B14" s="3" t="s">
        <v>13</v>
      </c>
      <c r="C14" s="7"/>
      <c r="D14" s="21"/>
      <c r="E14" s="11"/>
      <c r="F14" s="9"/>
      <c r="G14" s="6"/>
    </row>
    <row r="15" spans="1:9" ht="9.75" customHeight="1" x14ac:dyDescent="0.25">
      <c r="A15" s="315"/>
      <c r="B15" s="14"/>
      <c r="C15" s="15"/>
      <c r="D15" s="22"/>
      <c r="E15" s="18"/>
      <c r="F15" s="17"/>
      <c r="G15" s="6"/>
    </row>
    <row r="16" spans="1:9" ht="27" customHeight="1" x14ac:dyDescent="0.25">
      <c r="A16" s="320"/>
      <c r="B16" s="14" t="s">
        <v>117</v>
      </c>
      <c r="C16" s="15"/>
      <c r="D16" s="22"/>
      <c r="E16" s="18"/>
      <c r="F16" s="17"/>
      <c r="G16" s="6"/>
    </row>
    <row r="17" spans="1:10" x14ac:dyDescent="0.25">
      <c r="A17" s="320"/>
      <c r="B17" s="197" t="s">
        <v>166</v>
      </c>
      <c r="C17" s="15"/>
      <c r="D17" s="22"/>
      <c r="E17" s="18"/>
      <c r="F17" s="17"/>
      <c r="G17" s="6"/>
    </row>
    <row r="18" spans="1:10" x14ac:dyDescent="0.25">
      <c r="A18" s="320"/>
      <c r="B18" s="197" t="s">
        <v>151</v>
      </c>
      <c r="C18" s="15"/>
      <c r="D18" s="22"/>
      <c r="E18" s="18"/>
      <c r="F18" s="17"/>
      <c r="G18" s="6"/>
    </row>
    <row r="19" spans="1:10" ht="9.75" customHeight="1" x14ac:dyDescent="0.25">
      <c r="A19" s="322"/>
      <c r="B19" s="14"/>
      <c r="C19" s="15"/>
      <c r="D19" s="22"/>
      <c r="E19" s="18"/>
      <c r="F19" s="17"/>
      <c r="G19" s="6"/>
    </row>
    <row r="20" spans="1:10" x14ac:dyDescent="0.25">
      <c r="A20" s="323" t="s">
        <v>22</v>
      </c>
      <c r="B20" s="216" t="s">
        <v>159</v>
      </c>
      <c r="C20" s="217" t="s">
        <v>14</v>
      </c>
      <c r="D20" s="219">
        <v>1</v>
      </c>
      <c r="E20" s="210"/>
      <c r="F20" s="211" t="s">
        <v>25</v>
      </c>
      <c r="G20" s="6"/>
      <c r="H20">
        <v>5</v>
      </c>
      <c r="I20">
        <f>0.55*0.55*0.7</f>
        <v>0.21175000000000002</v>
      </c>
      <c r="J20">
        <f>H20*I20</f>
        <v>1.0587500000000001</v>
      </c>
    </row>
    <row r="21" spans="1:10" ht="9.75" customHeight="1" x14ac:dyDescent="0.25">
      <c r="A21" s="323"/>
      <c r="B21" s="216"/>
      <c r="C21" s="217"/>
      <c r="D21" s="219"/>
      <c r="E21" s="210"/>
      <c r="F21" s="211"/>
      <c r="G21" s="6"/>
    </row>
    <row r="22" spans="1:10" x14ac:dyDescent="0.25">
      <c r="A22" s="323" t="s">
        <v>26</v>
      </c>
      <c r="B22" s="216" t="s">
        <v>160</v>
      </c>
      <c r="C22" s="217" t="s">
        <v>14</v>
      </c>
      <c r="D22" s="219">
        <v>3.5</v>
      </c>
      <c r="E22" s="210"/>
      <c r="F22" s="211" t="s">
        <v>25</v>
      </c>
      <c r="G22" s="6"/>
      <c r="H22">
        <v>25</v>
      </c>
      <c r="I22">
        <f>0.45*0.45*0.6</f>
        <v>0.1215</v>
      </c>
      <c r="J22">
        <f>H22*I22</f>
        <v>3.0375000000000001</v>
      </c>
    </row>
    <row r="23" spans="1:10" ht="9.75" customHeight="1" x14ac:dyDescent="0.25">
      <c r="A23" s="323"/>
      <c r="B23" s="216"/>
      <c r="C23" s="220"/>
      <c r="D23" s="221"/>
      <c r="E23" s="222"/>
      <c r="F23" s="223"/>
      <c r="G23" s="6"/>
    </row>
    <row r="24" spans="1:10" ht="12.75" customHeight="1" x14ac:dyDescent="0.25">
      <c r="A24" s="323" t="s">
        <v>115</v>
      </c>
      <c r="B24" s="216" t="s">
        <v>161</v>
      </c>
      <c r="C24" s="217" t="s">
        <v>14</v>
      </c>
      <c r="D24" s="219">
        <v>2.5</v>
      </c>
      <c r="E24" s="210"/>
      <c r="F24" s="211" t="s">
        <v>25</v>
      </c>
      <c r="G24" s="6"/>
      <c r="H24">
        <v>20</v>
      </c>
      <c r="I24">
        <f>0.45*0.45*0.6</f>
        <v>0.1215</v>
      </c>
      <c r="J24">
        <f>H24*I24</f>
        <v>2.4299999999999997</v>
      </c>
    </row>
    <row r="25" spans="1:10" ht="9.6" customHeight="1" x14ac:dyDescent="0.25">
      <c r="A25" s="322"/>
      <c r="B25" s="14"/>
      <c r="C25" s="7"/>
      <c r="D25" s="21"/>
      <c r="E25" s="11"/>
      <c r="F25" s="9"/>
      <c r="G25" s="6"/>
    </row>
    <row r="26" spans="1:10" ht="9.6" customHeight="1" x14ac:dyDescent="0.25">
      <c r="A26" s="311"/>
      <c r="B26" s="13"/>
      <c r="C26" s="7"/>
      <c r="D26" s="21"/>
      <c r="E26" s="11"/>
      <c r="F26" s="9"/>
      <c r="G26" s="6"/>
    </row>
    <row r="27" spans="1:10" x14ac:dyDescent="0.25">
      <c r="A27" s="319" t="s">
        <v>18</v>
      </c>
      <c r="B27" s="3" t="s">
        <v>16</v>
      </c>
      <c r="C27" s="7"/>
      <c r="D27" s="21"/>
      <c r="E27" s="11"/>
      <c r="F27" s="9"/>
      <c r="G27" s="6"/>
    </row>
    <row r="28" spans="1:10" ht="9.75" customHeight="1" x14ac:dyDescent="0.25">
      <c r="A28" s="330"/>
      <c r="B28" s="10"/>
      <c r="C28" s="7"/>
      <c r="D28" s="21"/>
      <c r="E28" s="11"/>
      <c r="F28" s="9"/>
      <c r="G28" s="6"/>
    </row>
    <row r="29" spans="1:10" ht="15" customHeight="1" x14ac:dyDescent="0.25">
      <c r="A29" s="322"/>
      <c r="B29" s="19" t="s">
        <v>118</v>
      </c>
      <c r="C29" s="15"/>
      <c r="D29" s="22"/>
      <c r="E29" s="18"/>
      <c r="F29" s="17"/>
      <c r="G29" s="13"/>
    </row>
    <row r="30" spans="1:10" ht="9.75" customHeight="1" x14ac:dyDescent="0.25">
      <c r="A30" s="322"/>
      <c r="B30" s="14"/>
      <c r="C30" s="15"/>
      <c r="D30" s="22"/>
      <c r="E30" s="18"/>
      <c r="F30" s="17"/>
      <c r="G30" s="13"/>
    </row>
    <row r="31" spans="1:10" ht="15" customHeight="1" x14ac:dyDescent="0.25">
      <c r="A31" s="323" t="s">
        <v>21</v>
      </c>
      <c r="B31" s="216" t="s">
        <v>162</v>
      </c>
      <c r="C31" s="217" t="s">
        <v>14</v>
      </c>
      <c r="D31" s="219">
        <v>1</v>
      </c>
      <c r="E31" s="210"/>
      <c r="F31" s="211" t="s">
        <v>25</v>
      </c>
      <c r="G31" s="13"/>
    </row>
    <row r="32" spans="1:10" ht="9.75" customHeight="1" x14ac:dyDescent="0.25">
      <c r="A32" s="323"/>
      <c r="B32" s="216"/>
      <c r="C32" s="217"/>
      <c r="D32" s="219"/>
      <c r="E32" s="210"/>
      <c r="F32" s="214"/>
      <c r="G32" s="13"/>
    </row>
    <row r="33" spans="1:7" ht="15" customHeight="1" x14ac:dyDescent="0.25">
      <c r="A33" s="323" t="s">
        <v>27</v>
      </c>
      <c r="B33" s="216" t="s">
        <v>168</v>
      </c>
      <c r="C33" s="217" t="s">
        <v>14</v>
      </c>
      <c r="D33" s="219">
        <v>3.5</v>
      </c>
      <c r="E33" s="210"/>
      <c r="F33" s="211" t="s">
        <v>25</v>
      </c>
      <c r="G33" s="13"/>
    </row>
    <row r="34" spans="1:7" ht="9.75" customHeight="1" x14ac:dyDescent="0.25">
      <c r="A34" s="323"/>
      <c r="B34" s="216"/>
      <c r="C34" s="212"/>
      <c r="D34" s="370"/>
      <c r="E34" s="218"/>
      <c r="F34" s="218"/>
      <c r="G34" s="13"/>
    </row>
    <row r="35" spans="1:7" ht="15" customHeight="1" x14ac:dyDescent="0.25">
      <c r="A35" s="323" t="s">
        <v>116</v>
      </c>
      <c r="B35" s="216" t="s">
        <v>167</v>
      </c>
      <c r="C35" s="217" t="s">
        <v>14</v>
      </c>
      <c r="D35" s="219">
        <v>2.5</v>
      </c>
      <c r="E35" s="210"/>
      <c r="F35" s="211" t="s">
        <v>25</v>
      </c>
      <c r="G35" s="13"/>
    </row>
    <row r="36" spans="1:7" ht="9.6" customHeight="1" x14ac:dyDescent="0.25">
      <c r="A36" s="322"/>
      <c r="B36" s="20"/>
      <c r="C36" s="12"/>
      <c r="D36" s="23"/>
      <c r="E36" s="195"/>
      <c r="F36" s="195"/>
      <c r="G36" s="13"/>
    </row>
    <row r="37" spans="1:7" ht="9.6" customHeight="1" x14ac:dyDescent="0.25">
      <c r="A37" s="330"/>
      <c r="B37" s="20"/>
      <c r="C37" s="12"/>
      <c r="D37" s="23"/>
      <c r="E37" s="1"/>
      <c r="F37" s="1"/>
      <c r="G37" s="6"/>
    </row>
    <row r="38" spans="1:7" x14ac:dyDescent="0.25">
      <c r="A38" s="319" t="s">
        <v>19</v>
      </c>
      <c r="B38" s="3" t="s">
        <v>17</v>
      </c>
      <c r="C38" s="12"/>
      <c r="D38" s="23"/>
      <c r="E38" s="1"/>
      <c r="F38" s="1"/>
      <c r="G38" s="6"/>
    </row>
    <row r="39" spans="1:7" ht="9.75" customHeight="1" x14ac:dyDescent="0.25">
      <c r="A39" s="330"/>
      <c r="B39" s="20"/>
      <c r="C39" s="12"/>
      <c r="D39" s="23"/>
      <c r="E39" s="1"/>
      <c r="F39" s="1"/>
      <c r="G39" s="6"/>
    </row>
    <row r="40" spans="1:7" ht="78" customHeight="1" x14ac:dyDescent="0.25">
      <c r="A40" s="338"/>
      <c r="B40" s="25" t="s">
        <v>171</v>
      </c>
      <c r="C40" s="2"/>
      <c r="D40" s="24"/>
      <c r="E40" s="18"/>
      <c r="F40" s="17"/>
      <c r="G40" s="6"/>
    </row>
    <row r="41" spans="1:7" ht="9.75" customHeight="1" x14ac:dyDescent="0.25">
      <c r="A41" s="338"/>
      <c r="B41" s="196"/>
      <c r="C41" s="2"/>
      <c r="D41" s="24"/>
      <c r="E41" s="18"/>
      <c r="F41" s="17"/>
      <c r="G41" s="6"/>
    </row>
    <row r="42" spans="1:7" ht="15" customHeight="1" x14ac:dyDescent="0.25">
      <c r="A42" s="343" t="s">
        <v>20</v>
      </c>
      <c r="B42" s="207" t="s">
        <v>124</v>
      </c>
      <c r="C42" s="208" t="s">
        <v>0</v>
      </c>
      <c r="D42" s="209">
        <v>90</v>
      </c>
      <c r="E42" s="210"/>
      <c r="F42" s="211" t="s">
        <v>25</v>
      </c>
      <c r="G42" s="6"/>
    </row>
    <row r="43" spans="1:7" ht="9.75" customHeight="1" x14ac:dyDescent="0.25">
      <c r="A43" s="343"/>
      <c r="B43" s="207"/>
      <c r="C43" s="212"/>
      <c r="D43" s="213"/>
      <c r="E43" s="210"/>
      <c r="F43" s="214"/>
      <c r="G43" s="6"/>
    </row>
    <row r="44" spans="1:7" ht="15" customHeight="1" x14ac:dyDescent="0.25">
      <c r="A44" s="343" t="s">
        <v>23</v>
      </c>
      <c r="B44" s="207" t="s">
        <v>119</v>
      </c>
      <c r="C44" s="208" t="s">
        <v>0</v>
      </c>
      <c r="D44" s="209">
        <v>75</v>
      </c>
      <c r="E44" s="210"/>
      <c r="F44" s="211" t="s">
        <v>25</v>
      </c>
      <c r="G44" s="6"/>
    </row>
    <row r="45" spans="1:7" ht="9.6" customHeight="1" x14ac:dyDescent="0.25">
      <c r="A45" s="338"/>
      <c r="B45" s="20"/>
      <c r="C45" s="12"/>
      <c r="D45" s="23"/>
      <c r="E45" s="1"/>
      <c r="F45" s="1"/>
      <c r="G45" s="6"/>
    </row>
    <row r="46" spans="1:7" ht="9.6" customHeight="1" x14ac:dyDescent="0.25">
      <c r="A46" s="338"/>
      <c r="B46" s="20"/>
      <c r="C46" s="2"/>
      <c r="D46" s="24"/>
      <c r="E46" s="18"/>
      <c r="F46" s="17"/>
      <c r="G46" s="6"/>
    </row>
    <row r="47" spans="1:7" x14ac:dyDescent="0.25">
      <c r="A47" s="319" t="s">
        <v>114</v>
      </c>
      <c r="B47" s="3" t="s">
        <v>121</v>
      </c>
      <c r="C47" s="2"/>
      <c r="D47" s="24"/>
      <c r="E47" s="18"/>
      <c r="F47" s="194"/>
      <c r="G47" s="6"/>
    </row>
    <row r="48" spans="1:7" ht="9.75" customHeight="1" x14ac:dyDescent="0.25">
      <c r="A48" s="330"/>
      <c r="B48" s="20"/>
      <c r="C48" s="2"/>
      <c r="D48" s="24"/>
      <c r="E48" s="18"/>
      <c r="F48" s="194"/>
      <c r="G48" s="6"/>
    </row>
    <row r="49" spans="1:7" ht="51" x14ac:dyDescent="0.25">
      <c r="A49" s="322"/>
      <c r="B49" s="14" t="s">
        <v>155</v>
      </c>
      <c r="C49" s="12"/>
      <c r="D49" s="23"/>
      <c r="E49" s="1"/>
      <c r="F49" s="1"/>
      <c r="G49" s="6"/>
    </row>
    <row r="50" spans="1:7" ht="9.75" customHeight="1" x14ac:dyDescent="0.25">
      <c r="A50" s="322"/>
      <c r="B50" s="19"/>
      <c r="C50" s="12"/>
      <c r="D50" s="23"/>
      <c r="E50" s="1"/>
      <c r="F50" s="1"/>
      <c r="G50" s="6"/>
    </row>
    <row r="51" spans="1:7" x14ac:dyDescent="0.25">
      <c r="A51" s="323" t="s">
        <v>120</v>
      </c>
      <c r="B51" s="215" t="s">
        <v>156</v>
      </c>
      <c r="C51" s="208" t="s">
        <v>123</v>
      </c>
      <c r="D51" s="209">
        <v>3</v>
      </c>
      <c r="E51" s="210"/>
      <c r="F51" s="211" t="s">
        <v>25</v>
      </c>
      <c r="G51" s="6"/>
    </row>
    <row r="52" spans="1:7" ht="9.75" customHeight="1" x14ac:dyDescent="0.25">
      <c r="A52" s="323"/>
      <c r="B52" s="207"/>
      <c r="C52" s="208"/>
      <c r="D52" s="209"/>
      <c r="E52" s="210"/>
      <c r="F52" s="214"/>
      <c r="G52" s="6"/>
    </row>
    <row r="53" spans="1:7" x14ac:dyDescent="0.25">
      <c r="A53" s="323" t="s">
        <v>122</v>
      </c>
      <c r="B53" s="215" t="s">
        <v>157</v>
      </c>
      <c r="C53" s="208" t="s">
        <v>123</v>
      </c>
      <c r="D53" s="209">
        <v>1</v>
      </c>
      <c r="E53" s="210"/>
      <c r="F53" s="211" t="s">
        <v>25</v>
      </c>
      <c r="G53" s="6"/>
    </row>
    <row r="54" spans="1:7" ht="9.75" customHeight="1" x14ac:dyDescent="0.25">
      <c r="A54" s="323"/>
      <c r="B54" s="207"/>
      <c r="C54" s="208"/>
      <c r="D54" s="209"/>
      <c r="E54" s="210"/>
      <c r="F54" s="214"/>
      <c r="G54" s="6"/>
    </row>
    <row r="55" spans="1:7" x14ac:dyDescent="0.25">
      <c r="A55" s="323" t="s">
        <v>153</v>
      </c>
      <c r="B55" s="215" t="s">
        <v>158</v>
      </c>
      <c r="C55" s="208" t="s">
        <v>123</v>
      </c>
      <c r="D55" s="209">
        <v>1</v>
      </c>
      <c r="E55" s="210"/>
      <c r="F55" s="211" t="s">
        <v>25</v>
      </c>
      <c r="G55" s="6"/>
    </row>
    <row r="56" spans="1:7" ht="9" customHeight="1" x14ac:dyDescent="0.25">
      <c r="A56" s="322"/>
      <c r="B56" s="14"/>
      <c r="C56" s="12"/>
      <c r="D56" s="23"/>
      <c r="E56" s="1"/>
      <c r="F56" s="1"/>
      <c r="G56" s="6"/>
    </row>
    <row r="57" spans="1:7" ht="15" customHeight="1" x14ac:dyDescent="0.25">
      <c r="A57" s="322"/>
      <c r="B57" s="205" t="s">
        <v>126</v>
      </c>
      <c r="C57" s="2"/>
      <c r="D57" s="24"/>
      <c r="E57" s="18"/>
      <c r="F57" s="17"/>
      <c r="G57" s="6"/>
    </row>
    <row r="58" spans="1:7" ht="24" x14ac:dyDescent="0.25">
      <c r="A58" s="322"/>
      <c r="B58" s="206" t="s">
        <v>154</v>
      </c>
      <c r="C58" s="12"/>
      <c r="D58" s="23"/>
      <c r="E58" s="1"/>
      <c r="F58" s="1"/>
      <c r="G58" s="6"/>
    </row>
    <row r="59" spans="1:7" ht="9" customHeight="1" thickBot="1" x14ac:dyDescent="0.3">
      <c r="A59" s="322"/>
      <c r="B59" s="14"/>
      <c r="C59" s="12"/>
      <c r="D59" s="23"/>
      <c r="E59" s="1"/>
      <c r="F59" s="1"/>
      <c r="G59" s="6"/>
    </row>
    <row r="60" spans="1:7" ht="24" customHeight="1" x14ac:dyDescent="0.25">
      <c r="A60" s="350"/>
      <c r="B60" s="351"/>
      <c r="C60" s="352"/>
      <c r="D60" s="352"/>
      <c r="E60" s="353" t="s">
        <v>30</v>
      </c>
      <c r="F60" s="32" t="s">
        <v>25</v>
      </c>
      <c r="G60" s="6"/>
    </row>
    <row r="61" spans="1:7" ht="18" customHeight="1" thickBot="1" x14ac:dyDescent="0.3">
      <c r="A61" s="354"/>
      <c r="B61" s="355"/>
      <c r="C61" s="356"/>
      <c r="D61" s="356"/>
      <c r="E61" s="357" t="s">
        <v>31</v>
      </c>
      <c r="F61" s="31"/>
      <c r="G61" s="6"/>
    </row>
    <row r="62" spans="1:7" ht="30" customHeight="1" thickBot="1" x14ac:dyDescent="0.3">
      <c r="A62" s="358"/>
      <c r="B62" s="359"/>
      <c r="C62" s="360"/>
      <c r="D62" s="360"/>
      <c r="E62" s="361" t="s">
        <v>150</v>
      </c>
      <c r="F62" s="30" t="s">
        <v>25</v>
      </c>
    </row>
    <row r="63" spans="1:7" ht="4.5" customHeight="1" x14ac:dyDescent="0.25">
      <c r="A63" s="200"/>
      <c r="B63" s="20"/>
      <c r="C63" s="201"/>
      <c r="D63" s="201"/>
      <c r="E63" s="202"/>
      <c r="F63" s="202"/>
      <c r="G63" s="203"/>
    </row>
    <row r="64" spans="1:7" ht="4.5" customHeight="1" x14ac:dyDescent="0.25">
      <c r="A64" s="200"/>
      <c r="B64" s="20"/>
      <c r="C64" s="201"/>
      <c r="D64" s="201"/>
      <c r="E64" s="202"/>
      <c r="F64" s="202"/>
      <c r="G64" s="203"/>
    </row>
    <row r="65" spans="1:7" x14ac:dyDescent="0.25">
      <c r="A65" s="203"/>
      <c r="B65" s="203"/>
      <c r="C65" s="203"/>
      <c r="D65" s="203"/>
      <c r="E65" s="203"/>
      <c r="F65" s="203"/>
      <c r="G65" s="204"/>
    </row>
    <row r="66" spans="1:7" x14ac:dyDescent="0.25">
      <c r="A66" s="203"/>
      <c r="B66" s="203"/>
      <c r="C66" s="203"/>
      <c r="D66" s="203"/>
      <c r="E66" s="203"/>
      <c r="F66" s="203"/>
      <c r="G66" s="204"/>
    </row>
    <row r="67" spans="1:7" x14ac:dyDescent="0.25">
      <c r="A67" s="6"/>
      <c r="B67" s="6"/>
      <c r="C67" s="6"/>
      <c r="D67" s="6"/>
      <c r="E67" s="6"/>
      <c r="F67" s="6"/>
    </row>
  </sheetData>
  <mergeCells count="1">
    <mergeCell ref="A1:F1"/>
  </mergeCells>
  <pageMargins left="0.7" right="0.7" top="0.75" bottom="0.75" header="0.3" footer="0.3"/>
  <pageSetup paperSize="9" scale="80" orientation="portrait" r:id="rId1"/>
  <rowBreaks count="1" manualBreakCount="1">
    <brk id="63" max="5" man="1"/>
  </rowBreaks>
  <colBreaks count="1" manualBreakCount="1">
    <brk id="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7"/>
  <sheetViews>
    <sheetView view="pageBreakPreview" zoomScaleNormal="100" zoomScaleSheetLayoutView="100" workbookViewId="0">
      <selection activeCell="A2" sqref="A2"/>
    </sheetView>
  </sheetViews>
  <sheetFormatPr defaultRowHeight="15" x14ac:dyDescent="0.25"/>
  <cols>
    <col min="1" max="1" width="6.28515625" customWidth="1"/>
    <col min="2" max="2" width="57.7109375" customWidth="1"/>
    <col min="3" max="3" width="5.7109375" customWidth="1"/>
    <col min="4" max="4" width="8" customWidth="1"/>
    <col min="5" max="5" width="13.7109375" hidden="1" customWidth="1"/>
    <col min="6" max="6" width="16.7109375" hidden="1" customWidth="1"/>
    <col min="7" max="7" width="1.7109375" hidden="1" customWidth="1"/>
    <col min="8" max="8" width="11.7109375" customWidth="1"/>
    <col min="9" max="9" width="15.7109375" customWidth="1"/>
    <col min="10" max="10" width="11.7109375" customWidth="1"/>
    <col min="11" max="11" width="15.7109375" customWidth="1"/>
    <col min="12" max="12" width="11.7109375" customWidth="1"/>
    <col min="13" max="13" width="15.7109375" customWidth="1"/>
    <col min="14" max="14" width="11.7109375" customWidth="1"/>
    <col min="15" max="15" width="15.7109375" customWidth="1"/>
    <col min="16" max="16" width="11.7109375" customWidth="1"/>
    <col min="17" max="17" width="15.7109375" customWidth="1"/>
  </cols>
  <sheetData>
    <row r="1" spans="1:17" ht="18" customHeight="1" x14ac:dyDescent="0.25">
      <c r="A1" s="293" t="str">
        <f>'RfQ for Fence - VWS'!A2</f>
        <v>RfQ No: SANParks-0042-11-21</v>
      </c>
      <c r="B1" s="294"/>
      <c r="C1" s="295"/>
      <c r="D1" s="296"/>
      <c r="E1" s="35"/>
      <c r="F1" s="36" t="s">
        <v>4</v>
      </c>
      <c r="G1" s="6"/>
      <c r="H1" s="509" t="s">
        <v>32</v>
      </c>
      <c r="I1" s="510"/>
      <c r="J1" s="509" t="s">
        <v>111</v>
      </c>
      <c r="K1" s="510"/>
      <c r="L1" s="509" t="s">
        <v>112</v>
      </c>
      <c r="M1" s="510"/>
      <c r="N1" s="509" t="s">
        <v>113</v>
      </c>
      <c r="O1" s="510"/>
      <c r="P1" s="509" t="s">
        <v>128</v>
      </c>
      <c r="Q1" s="510"/>
    </row>
    <row r="2" spans="1:17" ht="18" customHeight="1" thickBot="1" x14ac:dyDescent="0.3">
      <c r="A2" s="297" t="str">
        <f>'RfQ for Fence - VWS'!A3</f>
        <v>NEW ALLVIEW FENCE FOR VETERINARY WILDLIFE SERVICES, KIMBERLEY</v>
      </c>
      <c r="B2" s="298"/>
      <c r="C2" s="299"/>
      <c r="D2" s="300"/>
      <c r="E2" s="37"/>
      <c r="F2" s="38"/>
      <c r="G2" s="6"/>
      <c r="H2" s="511"/>
      <c r="I2" s="512"/>
      <c r="J2" s="511"/>
      <c r="K2" s="512"/>
      <c r="L2" s="511"/>
      <c r="M2" s="512"/>
      <c r="N2" s="511"/>
      <c r="O2" s="512"/>
      <c r="P2" s="511"/>
      <c r="Q2" s="512"/>
    </row>
    <row r="3" spans="1:17" ht="30" customHeight="1" thickBot="1" x14ac:dyDescent="0.3">
      <c r="A3" s="301" t="s">
        <v>5</v>
      </c>
      <c r="B3" s="302" t="s">
        <v>6</v>
      </c>
      <c r="C3" s="303" t="s">
        <v>7</v>
      </c>
      <c r="D3" s="304" t="s">
        <v>8</v>
      </c>
      <c r="E3" s="4" t="s">
        <v>9</v>
      </c>
      <c r="F3" s="5" t="s">
        <v>10</v>
      </c>
      <c r="G3" s="6"/>
      <c r="H3" s="228" t="s">
        <v>9</v>
      </c>
      <c r="I3" s="229" t="s">
        <v>10</v>
      </c>
      <c r="J3" s="228" t="s">
        <v>9</v>
      </c>
      <c r="K3" s="229" t="s">
        <v>10</v>
      </c>
      <c r="L3" s="228" t="s">
        <v>9</v>
      </c>
      <c r="M3" s="229" t="s">
        <v>10</v>
      </c>
      <c r="N3" s="228" t="s">
        <v>9</v>
      </c>
      <c r="O3" s="229" t="s">
        <v>10</v>
      </c>
      <c r="P3" s="228" t="s">
        <v>9</v>
      </c>
      <c r="Q3" s="229" t="s">
        <v>10</v>
      </c>
    </row>
    <row r="4" spans="1:17" ht="12.75" customHeight="1" x14ac:dyDescent="0.25">
      <c r="A4" s="305"/>
      <c r="B4" s="306"/>
      <c r="C4" s="307"/>
      <c r="D4" s="308"/>
      <c r="E4" s="8"/>
      <c r="F4" s="9"/>
      <c r="G4" s="6"/>
      <c r="H4" s="230"/>
      <c r="I4" s="231"/>
      <c r="J4" s="230"/>
      <c r="K4" s="231"/>
      <c r="L4" s="230"/>
      <c r="M4" s="231"/>
      <c r="N4" s="230"/>
      <c r="O4" s="231"/>
      <c r="P4" s="230"/>
      <c r="Q4" s="231"/>
    </row>
    <row r="5" spans="1:17" x14ac:dyDescent="0.25">
      <c r="A5" s="309" t="s">
        <v>11</v>
      </c>
      <c r="B5" s="310" t="s">
        <v>1</v>
      </c>
      <c r="C5" s="307"/>
      <c r="D5" s="308"/>
      <c r="E5" s="8"/>
      <c r="F5" s="9"/>
      <c r="G5" s="6"/>
      <c r="H5" s="232"/>
      <c r="I5" s="231"/>
      <c r="J5" s="232"/>
      <c r="K5" s="231"/>
      <c r="L5" s="232"/>
      <c r="M5" s="231"/>
      <c r="N5" s="232"/>
      <c r="O5" s="231"/>
      <c r="P5" s="232"/>
      <c r="Q5" s="231"/>
    </row>
    <row r="6" spans="1:17" ht="12.75" customHeight="1" x14ac:dyDescent="0.25">
      <c r="A6" s="311"/>
      <c r="B6" s="312"/>
      <c r="C6" s="313"/>
      <c r="D6" s="314"/>
      <c r="E6" s="16"/>
      <c r="F6" s="17"/>
      <c r="G6" s="6"/>
      <c r="H6" s="230"/>
      <c r="I6" s="231"/>
      <c r="J6" s="230"/>
      <c r="K6" s="231"/>
      <c r="L6" s="230"/>
      <c r="M6" s="231"/>
      <c r="N6" s="230"/>
      <c r="O6" s="231"/>
      <c r="P6" s="230"/>
      <c r="Q6" s="231"/>
    </row>
    <row r="7" spans="1:17" ht="27" customHeight="1" x14ac:dyDescent="0.25">
      <c r="A7" s="315" t="s">
        <v>12</v>
      </c>
      <c r="B7" s="312" t="s">
        <v>2</v>
      </c>
      <c r="C7" s="313" t="s">
        <v>3</v>
      </c>
      <c r="D7" s="314">
        <v>1</v>
      </c>
      <c r="E7" s="18"/>
      <c r="F7" s="17" t="s">
        <v>25</v>
      </c>
      <c r="G7" s="6"/>
      <c r="H7" s="239">
        <v>0</v>
      </c>
      <c r="I7" s="16">
        <f>SUM($D7*H7)</f>
        <v>0</v>
      </c>
      <c r="J7" s="239">
        <v>0</v>
      </c>
      <c r="K7" s="16">
        <f>SUM($D7*J7)</f>
        <v>0</v>
      </c>
      <c r="L7" s="239">
        <v>0</v>
      </c>
      <c r="M7" s="16">
        <f>SUM($D7*L7)</f>
        <v>0</v>
      </c>
      <c r="N7" s="239">
        <v>0</v>
      </c>
      <c r="O7" s="16">
        <f>SUM($D7*N7)</f>
        <v>0</v>
      </c>
      <c r="P7" s="239">
        <v>0</v>
      </c>
      <c r="Q7" s="16">
        <f>SUM($D7*P7)</f>
        <v>0</v>
      </c>
    </row>
    <row r="8" spans="1:17" ht="12.75" customHeight="1" x14ac:dyDescent="0.25">
      <c r="A8" s="315"/>
      <c r="B8" s="312"/>
      <c r="C8" s="313"/>
      <c r="D8" s="314"/>
      <c r="E8" s="18"/>
      <c r="F8" s="17"/>
      <c r="G8" s="6"/>
      <c r="H8" s="239"/>
      <c r="I8" s="240"/>
      <c r="J8" s="239"/>
      <c r="K8" s="240"/>
      <c r="L8" s="239"/>
      <c r="M8" s="240"/>
      <c r="N8" s="239"/>
      <c r="O8" s="240"/>
      <c r="P8" s="239"/>
      <c r="Q8" s="240"/>
    </row>
    <row r="9" spans="1:17" x14ac:dyDescent="0.25">
      <c r="A9" s="315"/>
      <c r="B9" s="316" t="s">
        <v>24</v>
      </c>
      <c r="C9" s="307"/>
      <c r="D9" s="308"/>
      <c r="E9" s="11"/>
      <c r="F9" s="9"/>
      <c r="G9" s="6"/>
      <c r="H9" s="239"/>
      <c r="I9" s="240"/>
      <c r="J9" s="239"/>
      <c r="K9" s="240"/>
      <c r="L9" s="239"/>
      <c r="M9" s="240"/>
      <c r="N9" s="239"/>
      <c r="O9" s="240"/>
      <c r="P9" s="239"/>
      <c r="Q9" s="240"/>
    </row>
    <row r="10" spans="1:17" ht="12.75" customHeight="1" x14ac:dyDescent="0.25">
      <c r="A10" s="315"/>
      <c r="B10" s="317" t="s">
        <v>28</v>
      </c>
      <c r="C10" s="307"/>
      <c r="D10" s="308"/>
      <c r="E10" s="11"/>
      <c r="F10" s="9"/>
      <c r="G10" s="6"/>
      <c r="H10" s="239"/>
      <c r="I10" s="240"/>
      <c r="J10" s="239"/>
      <c r="K10" s="240"/>
      <c r="L10" s="239"/>
      <c r="M10" s="240"/>
      <c r="N10" s="239"/>
      <c r="O10" s="240"/>
      <c r="P10" s="239"/>
      <c r="Q10" s="240"/>
    </row>
    <row r="11" spans="1:17" ht="12.75" customHeight="1" x14ac:dyDescent="0.25">
      <c r="A11" s="315"/>
      <c r="B11" s="318" t="s">
        <v>29</v>
      </c>
      <c r="C11" s="307"/>
      <c r="D11" s="308"/>
      <c r="E11" s="11"/>
      <c r="F11" s="9"/>
      <c r="G11" s="6"/>
      <c r="H11" s="239"/>
      <c r="I11" s="240"/>
      <c r="J11" s="239"/>
      <c r="K11" s="240"/>
      <c r="L11" s="239"/>
      <c r="M11" s="240"/>
      <c r="N11" s="239"/>
      <c r="O11" s="240"/>
      <c r="P11" s="239"/>
      <c r="Q11" s="240"/>
    </row>
    <row r="12" spans="1:17" ht="12.75" customHeight="1" x14ac:dyDescent="0.25">
      <c r="A12" s="311"/>
      <c r="B12" s="306"/>
      <c r="C12" s="307"/>
      <c r="D12" s="308"/>
      <c r="E12" s="11"/>
      <c r="F12" s="9"/>
      <c r="G12" s="6"/>
      <c r="H12" s="239"/>
      <c r="I12" s="240"/>
      <c r="J12" s="239"/>
      <c r="K12" s="240"/>
      <c r="L12" s="239"/>
      <c r="M12" s="240"/>
      <c r="N12" s="239"/>
      <c r="O12" s="240"/>
      <c r="P12" s="239"/>
      <c r="Q12" s="240"/>
    </row>
    <row r="13" spans="1:17" ht="15" customHeight="1" x14ac:dyDescent="0.25">
      <c r="A13" s="319" t="s">
        <v>15</v>
      </c>
      <c r="B13" s="310" t="s">
        <v>13</v>
      </c>
      <c r="C13" s="307"/>
      <c r="D13" s="308"/>
      <c r="E13" s="11"/>
      <c r="F13" s="9"/>
      <c r="G13" s="6"/>
      <c r="H13" s="239"/>
      <c r="I13" s="240"/>
      <c r="J13" s="239"/>
      <c r="K13" s="240"/>
      <c r="L13" s="239"/>
      <c r="M13" s="240"/>
      <c r="N13" s="239"/>
      <c r="O13" s="240"/>
      <c r="P13" s="239"/>
      <c r="Q13" s="240"/>
    </row>
    <row r="14" spans="1:17" ht="12.75" customHeight="1" x14ac:dyDescent="0.25">
      <c r="A14" s="315"/>
      <c r="B14" s="312"/>
      <c r="C14" s="313"/>
      <c r="D14" s="314"/>
      <c r="E14" s="18"/>
      <c r="F14" s="17"/>
      <c r="G14" s="6"/>
      <c r="H14" s="239"/>
      <c r="I14" s="16"/>
      <c r="J14" s="239"/>
      <c r="K14" s="16"/>
      <c r="L14" s="239"/>
      <c r="M14" s="16"/>
      <c r="N14" s="239"/>
      <c r="O14" s="16"/>
      <c r="P14" s="239"/>
      <c r="Q14" s="16"/>
    </row>
    <row r="15" spans="1:17" ht="27" customHeight="1" x14ac:dyDescent="0.25">
      <c r="A15" s="320"/>
      <c r="B15" s="312" t="s">
        <v>117</v>
      </c>
      <c r="C15" s="313"/>
      <c r="D15" s="314"/>
      <c r="E15" s="18"/>
      <c r="F15" s="17"/>
      <c r="G15" s="6"/>
      <c r="H15" s="239"/>
      <c r="I15" s="240"/>
      <c r="J15" s="239"/>
      <c r="K15" s="240"/>
      <c r="L15" s="239"/>
      <c r="M15" s="240"/>
      <c r="N15" s="239"/>
      <c r="O15" s="240"/>
      <c r="P15" s="239"/>
      <c r="Q15" s="240"/>
    </row>
    <row r="16" spans="1:17" ht="15" customHeight="1" x14ac:dyDescent="0.25">
      <c r="A16" s="320"/>
      <c r="B16" s="321" t="s">
        <v>166</v>
      </c>
      <c r="C16" s="313"/>
      <c r="D16" s="314"/>
      <c r="E16" s="18"/>
      <c r="F16" s="17"/>
      <c r="G16" s="6"/>
      <c r="H16" s="239"/>
      <c r="I16" s="16"/>
      <c r="J16" s="239"/>
      <c r="K16" s="16"/>
      <c r="L16" s="239"/>
      <c r="M16" s="16"/>
      <c r="N16" s="239"/>
      <c r="O16" s="16"/>
      <c r="P16" s="239"/>
      <c r="Q16" s="16"/>
    </row>
    <row r="17" spans="1:17" ht="12.75" customHeight="1" x14ac:dyDescent="0.25">
      <c r="A17" s="322"/>
      <c r="B17" s="321" t="s">
        <v>151</v>
      </c>
      <c r="C17" s="313"/>
      <c r="D17" s="314"/>
      <c r="E17" s="18"/>
      <c r="F17" s="17"/>
      <c r="G17" s="6"/>
      <c r="H17" s="239"/>
      <c r="I17" s="16"/>
      <c r="J17" s="239"/>
      <c r="K17" s="16"/>
      <c r="L17" s="239"/>
      <c r="M17" s="16"/>
      <c r="N17" s="239"/>
      <c r="O17" s="16"/>
      <c r="P17" s="239"/>
      <c r="Q17" s="16"/>
    </row>
    <row r="18" spans="1:17" ht="12.75" customHeight="1" x14ac:dyDescent="0.25">
      <c r="A18" s="322"/>
      <c r="B18" s="312"/>
      <c r="C18" s="313"/>
      <c r="D18" s="314"/>
      <c r="E18" s="18"/>
      <c r="F18" s="17"/>
      <c r="G18" s="6"/>
      <c r="H18" s="239"/>
      <c r="I18" s="16"/>
      <c r="J18" s="239"/>
      <c r="K18" s="16"/>
      <c r="L18" s="239"/>
      <c r="M18" s="16"/>
      <c r="N18" s="239"/>
      <c r="O18" s="16"/>
      <c r="P18" s="239"/>
      <c r="Q18" s="16"/>
    </row>
    <row r="19" spans="1:17" ht="15" customHeight="1" x14ac:dyDescent="0.25">
      <c r="A19" s="323" t="s">
        <v>22</v>
      </c>
      <c r="B19" s="324" t="s">
        <v>159</v>
      </c>
      <c r="C19" s="325" t="s">
        <v>14</v>
      </c>
      <c r="D19" s="326">
        <v>1</v>
      </c>
      <c r="E19" s="210"/>
      <c r="F19" s="211" t="s">
        <v>25</v>
      </c>
      <c r="G19" s="6"/>
      <c r="H19" s="239">
        <v>0</v>
      </c>
      <c r="I19" s="16">
        <f>SUM($D19*H19)</f>
        <v>0</v>
      </c>
      <c r="J19" s="239">
        <v>0</v>
      </c>
      <c r="K19" s="16">
        <f>SUM($D19*J19)</f>
        <v>0</v>
      </c>
      <c r="L19" s="239">
        <v>0</v>
      </c>
      <c r="M19" s="16">
        <f>SUM($D19*L19)</f>
        <v>0</v>
      </c>
      <c r="N19" s="239">
        <v>0</v>
      </c>
      <c r="O19" s="16">
        <f>SUM($D19*N19)</f>
        <v>0</v>
      </c>
      <c r="P19" s="239">
        <v>0</v>
      </c>
      <c r="Q19" s="16">
        <f>SUM($D19*P19)</f>
        <v>0</v>
      </c>
    </row>
    <row r="20" spans="1:17" ht="12.75" customHeight="1" x14ac:dyDescent="0.25">
      <c r="A20" s="323"/>
      <c r="B20" s="324"/>
      <c r="C20" s="325"/>
      <c r="D20" s="326"/>
      <c r="E20" s="210"/>
      <c r="F20" s="211"/>
      <c r="G20" s="6"/>
      <c r="H20" s="239"/>
      <c r="I20" s="16"/>
      <c r="J20" s="239"/>
      <c r="K20" s="16"/>
      <c r="L20" s="239"/>
      <c r="M20" s="16"/>
      <c r="N20" s="239"/>
      <c r="O20" s="16"/>
      <c r="P20" s="239"/>
      <c r="Q20" s="16"/>
    </row>
    <row r="21" spans="1:17" ht="15" customHeight="1" x14ac:dyDescent="0.25">
      <c r="A21" s="323" t="s">
        <v>26</v>
      </c>
      <c r="B21" s="324" t="s">
        <v>160</v>
      </c>
      <c r="C21" s="325" t="s">
        <v>14</v>
      </c>
      <c r="D21" s="326">
        <v>3.5</v>
      </c>
      <c r="E21" s="210"/>
      <c r="F21" s="211" t="s">
        <v>25</v>
      </c>
      <c r="G21" s="6"/>
      <c r="H21" s="239">
        <v>0</v>
      </c>
      <c r="I21" s="16">
        <f>SUM($D21*H21)</f>
        <v>0</v>
      </c>
      <c r="J21" s="239">
        <v>0</v>
      </c>
      <c r="K21" s="16">
        <f>SUM($D21*J21)</f>
        <v>0</v>
      </c>
      <c r="L21" s="239">
        <v>0</v>
      </c>
      <c r="M21" s="16">
        <f>SUM($D21*L21)</f>
        <v>0</v>
      </c>
      <c r="N21" s="239">
        <v>0</v>
      </c>
      <c r="O21" s="16">
        <f>SUM($D21*N21)</f>
        <v>0</v>
      </c>
      <c r="P21" s="239">
        <v>0</v>
      </c>
      <c r="Q21" s="16">
        <f>SUM($D21*P21)</f>
        <v>0</v>
      </c>
    </row>
    <row r="22" spans="1:17" ht="12.75" customHeight="1" x14ac:dyDescent="0.25">
      <c r="A22" s="323"/>
      <c r="B22" s="324"/>
      <c r="C22" s="327"/>
      <c r="D22" s="328"/>
      <c r="E22" s="222"/>
      <c r="F22" s="223"/>
      <c r="G22" s="6"/>
      <c r="H22" s="239"/>
      <c r="I22" s="240"/>
      <c r="J22" s="239"/>
      <c r="K22" s="240"/>
      <c r="L22" s="239"/>
      <c r="M22" s="240"/>
      <c r="N22" s="239"/>
      <c r="O22" s="240"/>
      <c r="P22" s="239"/>
      <c r="Q22" s="240"/>
    </row>
    <row r="23" spans="1:17" ht="15" customHeight="1" x14ac:dyDescent="0.25">
      <c r="A23" s="323" t="s">
        <v>115</v>
      </c>
      <c r="B23" s="324" t="s">
        <v>161</v>
      </c>
      <c r="C23" s="325" t="s">
        <v>14</v>
      </c>
      <c r="D23" s="326">
        <v>2.5</v>
      </c>
      <c r="E23" s="210"/>
      <c r="F23" s="211" t="s">
        <v>25</v>
      </c>
      <c r="G23" s="6"/>
      <c r="H23" s="239">
        <v>0</v>
      </c>
      <c r="I23" s="16">
        <f>SUM($D23*H23)</f>
        <v>0</v>
      </c>
      <c r="J23" s="239">
        <v>0</v>
      </c>
      <c r="K23" s="16">
        <f>SUM($D23*J23)</f>
        <v>0</v>
      </c>
      <c r="L23" s="239">
        <v>0</v>
      </c>
      <c r="M23" s="16">
        <f>SUM($D23*L23)</f>
        <v>0</v>
      </c>
      <c r="N23" s="239">
        <v>0</v>
      </c>
      <c r="O23" s="16">
        <f>SUM($D23*N23)</f>
        <v>0</v>
      </c>
      <c r="P23" s="239">
        <v>0</v>
      </c>
      <c r="Q23" s="16">
        <f>SUM($D23*P23)</f>
        <v>0</v>
      </c>
    </row>
    <row r="24" spans="1:17" ht="12.75" customHeight="1" x14ac:dyDescent="0.25">
      <c r="A24" s="322"/>
      <c r="B24" s="312"/>
      <c r="C24" s="307"/>
      <c r="D24" s="308"/>
      <c r="E24" s="11"/>
      <c r="F24" s="9"/>
      <c r="G24" s="6"/>
      <c r="H24" s="239"/>
      <c r="I24" s="16"/>
      <c r="J24" s="239"/>
      <c r="K24" s="16"/>
      <c r="L24" s="239"/>
      <c r="M24" s="16"/>
      <c r="N24" s="239"/>
      <c r="O24" s="16"/>
      <c r="P24" s="239"/>
      <c r="Q24" s="16"/>
    </row>
    <row r="25" spans="1:17" ht="12.75" customHeight="1" x14ac:dyDescent="0.25">
      <c r="A25" s="311"/>
      <c r="B25" s="329"/>
      <c r="C25" s="307"/>
      <c r="D25" s="308"/>
      <c r="E25" s="11"/>
      <c r="F25" s="9"/>
      <c r="G25" s="6"/>
      <c r="H25" s="239"/>
      <c r="I25" s="240"/>
      <c r="J25" s="239"/>
      <c r="K25" s="240"/>
      <c r="L25" s="239"/>
      <c r="M25" s="240"/>
      <c r="N25" s="239"/>
      <c r="O25" s="240"/>
      <c r="P25" s="239"/>
      <c r="Q25" s="240"/>
    </row>
    <row r="26" spans="1:17" ht="15" customHeight="1" x14ac:dyDescent="0.25">
      <c r="A26" s="319" t="s">
        <v>18</v>
      </c>
      <c r="B26" s="310" t="s">
        <v>16</v>
      </c>
      <c r="C26" s="307"/>
      <c r="D26" s="308"/>
      <c r="E26" s="11"/>
      <c r="F26" s="9"/>
      <c r="G26" s="6"/>
      <c r="H26" s="239"/>
      <c r="I26" s="16"/>
      <c r="J26" s="239"/>
      <c r="K26" s="16"/>
      <c r="L26" s="239"/>
      <c r="M26" s="16"/>
      <c r="N26" s="239"/>
      <c r="O26" s="16"/>
      <c r="P26" s="239"/>
      <c r="Q26" s="16"/>
    </row>
    <row r="27" spans="1:17" ht="12.75" customHeight="1" x14ac:dyDescent="0.25">
      <c r="A27" s="330"/>
      <c r="B27" s="331"/>
      <c r="C27" s="307"/>
      <c r="D27" s="308"/>
      <c r="E27" s="11"/>
      <c r="F27" s="9"/>
      <c r="G27" s="6"/>
      <c r="H27" s="239"/>
      <c r="I27" s="16"/>
      <c r="J27" s="239"/>
      <c r="K27" s="16"/>
      <c r="L27" s="239"/>
      <c r="M27" s="16"/>
      <c r="N27" s="239"/>
      <c r="O27" s="16"/>
      <c r="P27" s="239"/>
      <c r="Q27" s="16"/>
    </row>
    <row r="28" spans="1:17" ht="15" customHeight="1" x14ac:dyDescent="0.25">
      <c r="A28" s="322"/>
      <c r="B28" s="332" t="s">
        <v>118</v>
      </c>
      <c r="C28" s="313"/>
      <c r="D28" s="314"/>
      <c r="E28" s="18"/>
      <c r="F28" s="17"/>
      <c r="G28" s="6"/>
      <c r="H28" s="239"/>
      <c r="I28" s="240"/>
      <c r="J28" s="239"/>
      <c r="K28" s="240"/>
      <c r="L28" s="239"/>
      <c r="M28" s="240"/>
      <c r="N28" s="239"/>
      <c r="O28" s="240"/>
      <c r="P28" s="239"/>
      <c r="Q28" s="240"/>
    </row>
    <row r="29" spans="1:17" ht="12.75" customHeight="1" x14ac:dyDescent="0.25">
      <c r="A29" s="322"/>
      <c r="B29" s="312"/>
      <c r="C29" s="313"/>
      <c r="D29" s="314"/>
      <c r="E29" s="18"/>
      <c r="F29" s="17"/>
      <c r="G29" s="6"/>
      <c r="H29" s="239"/>
      <c r="I29" s="16"/>
      <c r="J29" s="239"/>
      <c r="K29" s="16"/>
      <c r="L29" s="239"/>
      <c r="M29" s="16"/>
      <c r="N29" s="239"/>
      <c r="O29" s="16"/>
      <c r="P29" s="239"/>
      <c r="Q29" s="16"/>
    </row>
    <row r="30" spans="1:17" ht="15" customHeight="1" x14ac:dyDescent="0.25">
      <c r="A30" s="323" t="s">
        <v>21</v>
      </c>
      <c r="B30" s="324" t="s">
        <v>162</v>
      </c>
      <c r="C30" s="325" t="s">
        <v>14</v>
      </c>
      <c r="D30" s="326">
        <v>1</v>
      </c>
      <c r="E30" s="210"/>
      <c r="F30" s="211" t="s">
        <v>25</v>
      </c>
      <c r="G30" s="13"/>
      <c r="H30" s="239">
        <v>0</v>
      </c>
      <c r="I30" s="16">
        <f>SUM($D30*H30)</f>
        <v>0</v>
      </c>
      <c r="J30" s="239">
        <v>0</v>
      </c>
      <c r="K30" s="16">
        <f>SUM($D30*J30)</f>
        <v>0</v>
      </c>
      <c r="L30" s="239">
        <v>0</v>
      </c>
      <c r="M30" s="16">
        <f>SUM($D30*L30)</f>
        <v>0</v>
      </c>
      <c r="N30" s="239">
        <v>0</v>
      </c>
      <c r="O30" s="16">
        <f>SUM($D30*N30)</f>
        <v>0</v>
      </c>
      <c r="P30" s="239">
        <v>0</v>
      </c>
      <c r="Q30" s="16">
        <f>SUM($D30*P30)</f>
        <v>0</v>
      </c>
    </row>
    <row r="31" spans="1:17" ht="12.75" customHeight="1" x14ac:dyDescent="0.25">
      <c r="A31" s="323"/>
      <c r="B31" s="324"/>
      <c r="C31" s="325"/>
      <c r="D31" s="326"/>
      <c r="E31" s="210"/>
      <c r="F31" s="214"/>
      <c r="G31" s="13"/>
      <c r="H31" s="239"/>
      <c r="I31" s="240"/>
      <c r="J31" s="239"/>
      <c r="K31" s="240"/>
      <c r="L31" s="239"/>
      <c r="M31" s="240"/>
      <c r="N31" s="239"/>
      <c r="O31" s="240"/>
      <c r="P31" s="239"/>
      <c r="Q31" s="240"/>
    </row>
    <row r="32" spans="1:17" ht="15" customHeight="1" x14ac:dyDescent="0.25">
      <c r="A32" s="323" t="s">
        <v>27</v>
      </c>
      <c r="B32" s="324" t="s">
        <v>163</v>
      </c>
      <c r="C32" s="325" t="s">
        <v>14</v>
      </c>
      <c r="D32" s="326">
        <v>3.5</v>
      </c>
      <c r="E32" s="210"/>
      <c r="F32" s="211" t="s">
        <v>25</v>
      </c>
      <c r="G32" s="13"/>
      <c r="H32" s="239">
        <v>0</v>
      </c>
      <c r="I32" s="16">
        <f>SUM($D32*H32)</f>
        <v>0</v>
      </c>
      <c r="J32" s="239">
        <v>0</v>
      </c>
      <c r="K32" s="16">
        <f>SUM($D32*J32)</f>
        <v>0</v>
      </c>
      <c r="L32" s="239">
        <v>0</v>
      </c>
      <c r="M32" s="16">
        <f>SUM($D32*L32)</f>
        <v>0</v>
      </c>
      <c r="N32" s="239">
        <v>0</v>
      </c>
      <c r="O32" s="16">
        <f>SUM($D32*N32)</f>
        <v>0</v>
      </c>
      <c r="P32" s="239">
        <v>0</v>
      </c>
      <c r="Q32" s="16">
        <f>SUM($D32*P32)</f>
        <v>0</v>
      </c>
    </row>
    <row r="33" spans="1:17" ht="12.75" customHeight="1" x14ac:dyDescent="0.25">
      <c r="A33" s="323"/>
      <c r="B33" s="324"/>
      <c r="C33" s="333"/>
      <c r="D33" s="371"/>
      <c r="E33" s="218"/>
      <c r="F33" s="218"/>
      <c r="G33" s="13"/>
      <c r="H33" s="239"/>
      <c r="I33" s="16"/>
      <c r="J33" s="239"/>
      <c r="K33" s="16"/>
      <c r="L33" s="239"/>
      <c r="M33" s="16"/>
      <c r="N33" s="239"/>
      <c r="O33" s="16"/>
      <c r="P33" s="239"/>
      <c r="Q33" s="16"/>
    </row>
    <row r="34" spans="1:17" ht="15" customHeight="1" x14ac:dyDescent="0.25">
      <c r="A34" s="323" t="s">
        <v>116</v>
      </c>
      <c r="B34" s="324" t="s">
        <v>164</v>
      </c>
      <c r="C34" s="325" t="s">
        <v>14</v>
      </c>
      <c r="D34" s="326">
        <v>2.5</v>
      </c>
      <c r="E34" s="210"/>
      <c r="F34" s="211" t="s">
        <v>25</v>
      </c>
      <c r="G34" s="13"/>
      <c r="H34" s="239">
        <v>0</v>
      </c>
      <c r="I34" s="16">
        <f>SUM($D34*H34)</f>
        <v>0</v>
      </c>
      <c r="J34" s="239">
        <v>0</v>
      </c>
      <c r="K34" s="16">
        <f>SUM($D34*J34)</f>
        <v>0</v>
      </c>
      <c r="L34" s="239">
        <v>0</v>
      </c>
      <c r="M34" s="16">
        <f>SUM($D34*L34)</f>
        <v>0</v>
      </c>
      <c r="N34" s="239">
        <v>0</v>
      </c>
      <c r="O34" s="16">
        <f>SUM($D34*N34)</f>
        <v>0</v>
      </c>
      <c r="P34" s="239">
        <v>0</v>
      </c>
      <c r="Q34" s="16">
        <f>SUM($D34*P34)</f>
        <v>0</v>
      </c>
    </row>
    <row r="35" spans="1:17" ht="12.75" customHeight="1" x14ac:dyDescent="0.25">
      <c r="A35" s="322"/>
      <c r="B35" s="335"/>
      <c r="C35" s="336"/>
      <c r="D35" s="337"/>
      <c r="E35" s="195"/>
      <c r="F35" s="195"/>
      <c r="G35" s="13"/>
      <c r="H35" s="239"/>
      <c r="I35" s="16"/>
      <c r="J35" s="239"/>
      <c r="K35" s="16"/>
      <c r="L35" s="239"/>
      <c r="M35" s="16"/>
      <c r="N35" s="239"/>
      <c r="O35" s="16"/>
      <c r="P35" s="239"/>
      <c r="Q35" s="16"/>
    </row>
    <row r="36" spans="1:17" ht="12.75" customHeight="1" x14ac:dyDescent="0.25">
      <c r="A36" s="330"/>
      <c r="B36" s="335"/>
      <c r="C36" s="336"/>
      <c r="D36" s="337"/>
      <c r="E36" s="1"/>
      <c r="F36" s="1"/>
      <c r="G36" s="13"/>
      <c r="H36" s="239"/>
      <c r="I36" s="240"/>
      <c r="J36" s="239"/>
      <c r="K36" s="240"/>
      <c r="L36" s="239"/>
      <c r="M36" s="240"/>
      <c r="N36" s="239"/>
      <c r="O36" s="240"/>
      <c r="P36" s="239"/>
      <c r="Q36" s="240"/>
    </row>
    <row r="37" spans="1:17" ht="15" customHeight="1" x14ac:dyDescent="0.25">
      <c r="A37" s="319" t="s">
        <v>19</v>
      </c>
      <c r="B37" s="310" t="s">
        <v>17</v>
      </c>
      <c r="C37" s="336"/>
      <c r="D37" s="337"/>
      <c r="E37" s="1"/>
      <c r="F37" s="1"/>
      <c r="G37" s="13"/>
      <c r="H37" s="239"/>
      <c r="I37" s="16"/>
      <c r="J37" s="239"/>
      <c r="K37" s="16"/>
      <c r="L37" s="239"/>
      <c r="M37" s="16"/>
      <c r="N37" s="239"/>
      <c r="O37" s="16"/>
      <c r="P37" s="239"/>
      <c r="Q37" s="16"/>
    </row>
    <row r="38" spans="1:17" ht="12.75" customHeight="1" x14ac:dyDescent="0.25">
      <c r="A38" s="330"/>
      <c r="B38" s="335"/>
      <c r="C38" s="336"/>
      <c r="D38" s="337"/>
      <c r="E38" s="1"/>
      <c r="F38" s="1"/>
      <c r="G38" s="13"/>
      <c r="H38" s="239"/>
      <c r="I38" s="240"/>
      <c r="J38" s="239"/>
      <c r="K38" s="240"/>
      <c r="L38" s="239"/>
      <c r="M38" s="240"/>
      <c r="N38" s="239"/>
      <c r="O38" s="240"/>
      <c r="P38" s="239"/>
      <c r="Q38" s="240"/>
    </row>
    <row r="39" spans="1:17" ht="76.5" x14ac:dyDescent="0.25">
      <c r="A39" s="338"/>
      <c r="B39" s="339" t="s">
        <v>165</v>
      </c>
      <c r="C39" s="340"/>
      <c r="D39" s="341"/>
      <c r="E39" s="18"/>
      <c r="F39" s="17"/>
      <c r="G39" s="13"/>
      <c r="H39" s="239"/>
      <c r="I39" s="240"/>
      <c r="J39" s="239"/>
      <c r="K39" s="240"/>
      <c r="L39" s="239"/>
      <c r="M39" s="240"/>
      <c r="N39" s="239"/>
      <c r="O39" s="240"/>
      <c r="P39" s="239"/>
      <c r="Q39" s="240"/>
    </row>
    <row r="40" spans="1:17" ht="12.75" customHeight="1" x14ac:dyDescent="0.25">
      <c r="A40" s="338"/>
      <c r="B40" s="342"/>
      <c r="C40" s="340"/>
      <c r="D40" s="341"/>
      <c r="E40" s="18"/>
      <c r="F40" s="17"/>
      <c r="G40" s="13"/>
      <c r="H40" s="239"/>
      <c r="I40" s="16"/>
      <c r="J40" s="239"/>
      <c r="K40" s="16"/>
      <c r="L40" s="239"/>
      <c r="M40" s="16"/>
      <c r="N40" s="239"/>
      <c r="O40" s="16"/>
      <c r="P40" s="239"/>
      <c r="Q40" s="16"/>
    </row>
    <row r="41" spans="1:17" ht="15" customHeight="1" x14ac:dyDescent="0.25">
      <c r="A41" s="343" t="s">
        <v>20</v>
      </c>
      <c r="B41" s="344" t="s">
        <v>124</v>
      </c>
      <c r="C41" s="345" t="s">
        <v>0</v>
      </c>
      <c r="D41" s="346">
        <v>87</v>
      </c>
      <c r="E41" s="210"/>
      <c r="F41" s="211" t="s">
        <v>25</v>
      </c>
      <c r="G41" s="13"/>
      <c r="H41" s="239">
        <v>0</v>
      </c>
      <c r="I41" s="16">
        <f>SUM($D41*H41)</f>
        <v>0</v>
      </c>
      <c r="J41" s="239">
        <v>0</v>
      </c>
      <c r="K41" s="16">
        <f>SUM($D41*J41)</f>
        <v>0</v>
      </c>
      <c r="L41" s="239">
        <v>0</v>
      </c>
      <c r="M41" s="16">
        <f>SUM($D41*L41)</f>
        <v>0</v>
      </c>
      <c r="N41" s="239">
        <v>0</v>
      </c>
      <c r="O41" s="16">
        <f>SUM($D41*N41)</f>
        <v>0</v>
      </c>
      <c r="P41" s="239">
        <v>0</v>
      </c>
      <c r="Q41" s="16">
        <f>SUM($D41*P41)</f>
        <v>0</v>
      </c>
    </row>
    <row r="42" spans="1:17" ht="12.75" customHeight="1" x14ac:dyDescent="0.25">
      <c r="A42" s="343"/>
      <c r="B42" s="344"/>
      <c r="C42" s="333"/>
      <c r="D42" s="334"/>
      <c r="E42" s="210"/>
      <c r="F42" s="214"/>
      <c r="G42" s="6"/>
      <c r="H42" s="239"/>
      <c r="I42" s="16"/>
      <c r="J42" s="239"/>
      <c r="K42" s="16"/>
      <c r="L42" s="239"/>
      <c r="M42" s="16"/>
      <c r="N42" s="239"/>
      <c r="O42" s="16"/>
      <c r="P42" s="239"/>
      <c r="Q42" s="16"/>
    </row>
    <row r="43" spans="1:17" ht="15" customHeight="1" x14ac:dyDescent="0.25">
      <c r="A43" s="343" t="s">
        <v>23</v>
      </c>
      <c r="B43" s="344" t="s">
        <v>119</v>
      </c>
      <c r="C43" s="345" t="s">
        <v>0</v>
      </c>
      <c r="D43" s="346">
        <v>75</v>
      </c>
      <c r="E43" s="210"/>
      <c r="F43" s="211" t="s">
        <v>25</v>
      </c>
      <c r="G43" s="6"/>
      <c r="H43" s="239">
        <v>0</v>
      </c>
      <c r="I43" s="16">
        <f>SUM($D43*H43)</f>
        <v>0</v>
      </c>
      <c r="J43" s="239">
        <v>0</v>
      </c>
      <c r="K43" s="16">
        <f>SUM($D43*J43)</f>
        <v>0</v>
      </c>
      <c r="L43" s="239">
        <v>0</v>
      </c>
      <c r="M43" s="16">
        <f>SUM($D43*L43)</f>
        <v>0</v>
      </c>
      <c r="N43" s="239">
        <v>0</v>
      </c>
      <c r="O43" s="16">
        <f>SUM($D43*N43)</f>
        <v>0</v>
      </c>
      <c r="P43" s="239">
        <v>0</v>
      </c>
      <c r="Q43" s="16">
        <f>SUM($D43*P43)</f>
        <v>0</v>
      </c>
    </row>
    <row r="44" spans="1:17" ht="12.75" customHeight="1" x14ac:dyDescent="0.25">
      <c r="A44" s="338"/>
      <c r="B44" s="335"/>
      <c r="C44" s="336"/>
      <c r="D44" s="337"/>
      <c r="E44" s="1"/>
      <c r="F44" s="1"/>
      <c r="G44" s="6"/>
      <c r="H44" s="239"/>
      <c r="I44" s="240"/>
      <c r="J44" s="239"/>
      <c r="K44" s="240"/>
      <c r="L44" s="239"/>
      <c r="M44" s="240"/>
      <c r="N44" s="239"/>
      <c r="O44" s="240"/>
      <c r="P44" s="239"/>
      <c r="Q44" s="240"/>
    </row>
    <row r="45" spans="1:17" ht="12.75" customHeight="1" x14ac:dyDescent="0.25">
      <c r="A45" s="338"/>
      <c r="B45" s="335"/>
      <c r="C45" s="340"/>
      <c r="D45" s="341"/>
      <c r="E45" s="18"/>
      <c r="F45" s="17"/>
      <c r="G45" s="6"/>
      <c r="H45" s="239"/>
      <c r="I45" s="240"/>
      <c r="J45" s="239"/>
      <c r="K45" s="240"/>
      <c r="L45" s="239"/>
      <c r="M45" s="240"/>
      <c r="N45" s="239"/>
      <c r="O45" s="240"/>
      <c r="P45" s="239"/>
      <c r="Q45" s="240"/>
    </row>
    <row r="46" spans="1:17" ht="15" customHeight="1" x14ac:dyDescent="0.25">
      <c r="A46" s="319" t="s">
        <v>114</v>
      </c>
      <c r="B46" s="310" t="s">
        <v>152</v>
      </c>
      <c r="C46" s="340"/>
      <c r="D46" s="341"/>
      <c r="E46" s="18"/>
      <c r="F46" s="194"/>
      <c r="G46" s="6"/>
      <c r="H46" s="239"/>
      <c r="I46" s="240"/>
      <c r="J46" s="239"/>
      <c r="K46" s="240"/>
      <c r="L46" s="239"/>
      <c r="M46" s="240"/>
      <c r="N46" s="239"/>
      <c r="O46" s="240"/>
      <c r="P46" s="239"/>
      <c r="Q46" s="240"/>
    </row>
    <row r="47" spans="1:17" ht="15" customHeight="1" x14ac:dyDescent="0.25">
      <c r="A47" s="330"/>
      <c r="B47" s="335"/>
      <c r="C47" s="340"/>
      <c r="D47" s="341"/>
      <c r="E47" s="18"/>
      <c r="F47" s="194"/>
      <c r="G47" s="6"/>
      <c r="H47" s="239"/>
      <c r="I47" s="240"/>
      <c r="J47" s="239"/>
      <c r="K47" s="240"/>
      <c r="L47" s="239"/>
      <c r="M47" s="240"/>
      <c r="N47" s="239"/>
      <c r="O47" s="240"/>
      <c r="P47" s="239"/>
      <c r="Q47" s="240"/>
    </row>
    <row r="48" spans="1:17" ht="51" x14ac:dyDescent="0.25">
      <c r="A48" s="322"/>
      <c r="B48" s="312" t="s">
        <v>155</v>
      </c>
      <c r="C48" s="336"/>
      <c r="D48" s="337"/>
      <c r="E48" s="1"/>
      <c r="F48" s="1"/>
      <c r="G48" s="6"/>
      <c r="H48" s="239"/>
      <c r="I48" s="240"/>
      <c r="J48" s="239"/>
      <c r="K48" s="240"/>
      <c r="L48" s="239"/>
      <c r="M48" s="240"/>
      <c r="N48" s="239"/>
      <c r="O48" s="240"/>
      <c r="P48" s="239"/>
      <c r="Q48" s="240"/>
    </row>
    <row r="49" spans="1:17" ht="12.75" customHeight="1" x14ac:dyDescent="0.25">
      <c r="A49" s="322"/>
      <c r="B49" s="332"/>
      <c r="C49" s="336"/>
      <c r="D49" s="337"/>
      <c r="E49" s="1"/>
      <c r="F49" s="1"/>
      <c r="G49" s="6"/>
      <c r="H49" s="239"/>
      <c r="I49" s="240"/>
      <c r="J49" s="239"/>
      <c r="K49" s="240"/>
      <c r="L49" s="239"/>
      <c r="M49" s="240"/>
      <c r="N49" s="239"/>
      <c r="O49" s="240"/>
      <c r="P49" s="239"/>
      <c r="Q49" s="240"/>
    </row>
    <row r="50" spans="1:17" ht="15" customHeight="1" x14ac:dyDescent="0.25">
      <c r="A50" s="323" t="s">
        <v>120</v>
      </c>
      <c r="B50" s="347" t="s">
        <v>156</v>
      </c>
      <c r="C50" s="345" t="s">
        <v>123</v>
      </c>
      <c r="D50" s="346">
        <v>3</v>
      </c>
      <c r="E50" s="210"/>
      <c r="F50" s="211" t="s">
        <v>25</v>
      </c>
      <c r="G50" s="6"/>
      <c r="H50" s="239">
        <v>0</v>
      </c>
      <c r="I50" s="16">
        <f>SUM($D50*H50)</f>
        <v>0</v>
      </c>
      <c r="J50" s="239">
        <v>0</v>
      </c>
      <c r="K50" s="16">
        <f>SUM($D50*J50)</f>
        <v>0</v>
      </c>
      <c r="L50" s="239">
        <v>0</v>
      </c>
      <c r="M50" s="16">
        <f>SUM($D50*L50)</f>
        <v>0</v>
      </c>
      <c r="N50" s="239">
        <v>0</v>
      </c>
      <c r="O50" s="16">
        <f>SUM($D50*N50)</f>
        <v>0</v>
      </c>
      <c r="P50" s="239">
        <v>0</v>
      </c>
      <c r="Q50" s="16">
        <f>SUM($D50*P50)</f>
        <v>0</v>
      </c>
    </row>
    <row r="51" spans="1:17" ht="15" customHeight="1" x14ac:dyDescent="0.25">
      <c r="A51" s="323"/>
      <c r="B51" s="344"/>
      <c r="C51" s="345"/>
      <c r="D51" s="346"/>
      <c r="E51" s="210"/>
      <c r="F51" s="214"/>
      <c r="G51" s="6"/>
      <c r="H51" s="239"/>
      <c r="I51" s="16"/>
      <c r="J51" s="239"/>
      <c r="K51" s="16"/>
      <c r="L51" s="239"/>
      <c r="M51" s="16"/>
      <c r="N51" s="239"/>
      <c r="O51" s="16"/>
      <c r="P51" s="239"/>
      <c r="Q51" s="16"/>
    </row>
    <row r="52" spans="1:17" ht="15" customHeight="1" x14ac:dyDescent="0.25">
      <c r="A52" s="323" t="s">
        <v>122</v>
      </c>
      <c r="B52" s="347" t="s">
        <v>157</v>
      </c>
      <c r="C52" s="345" t="s">
        <v>123</v>
      </c>
      <c r="D52" s="346">
        <v>1</v>
      </c>
      <c r="E52" s="210"/>
      <c r="F52" s="211" t="s">
        <v>25</v>
      </c>
      <c r="G52" s="6"/>
      <c r="H52" s="239">
        <v>0</v>
      </c>
      <c r="I52" s="16">
        <f>SUM($D52*H52)</f>
        <v>0</v>
      </c>
      <c r="J52" s="239">
        <v>0</v>
      </c>
      <c r="K52" s="16">
        <f>SUM($D52*J52)</f>
        <v>0</v>
      </c>
      <c r="L52" s="239">
        <v>0</v>
      </c>
      <c r="M52" s="16">
        <f>SUM($D52*L52)</f>
        <v>0</v>
      </c>
      <c r="N52" s="239">
        <v>0</v>
      </c>
      <c r="O52" s="16">
        <f>SUM($D52*N52)</f>
        <v>0</v>
      </c>
      <c r="P52" s="239">
        <v>0</v>
      </c>
      <c r="Q52" s="16">
        <f>SUM($D52*P52)</f>
        <v>0</v>
      </c>
    </row>
    <row r="53" spans="1:17" ht="15" customHeight="1" x14ac:dyDescent="0.25">
      <c r="A53" s="323"/>
      <c r="B53" s="344"/>
      <c r="C53" s="345"/>
      <c r="D53" s="346"/>
      <c r="E53" s="210"/>
      <c r="F53" s="214"/>
      <c r="G53" s="6"/>
      <c r="H53" s="239"/>
      <c r="I53" s="16"/>
      <c r="J53" s="239"/>
      <c r="K53" s="16"/>
      <c r="L53" s="239"/>
      <c r="M53" s="16"/>
      <c r="N53" s="239"/>
      <c r="O53" s="16"/>
      <c r="P53" s="239"/>
      <c r="Q53" s="16"/>
    </row>
    <row r="54" spans="1:17" ht="15" customHeight="1" x14ac:dyDescent="0.25">
      <c r="A54" s="323" t="s">
        <v>153</v>
      </c>
      <c r="B54" s="347" t="s">
        <v>158</v>
      </c>
      <c r="C54" s="345" t="s">
        <v>123</v>
      </c>
      <c r="D54" s="346">
        <v>1</v>
      </c>
      <c r="E54" s="210"/>
      <c r="F54" s="211" t="s">
        <v>25</v>
      </c>
      <c r="G54" s="6"/>
      <c r="H54" s="239">
        <v>0</v>
      </c>
      <c r="I54" s="16">
        <f>SUM($D54*H54)</f>
        <v>0</v>
      </c>
      <c r="J54" s="239">
        <v>0</v>
      </c>
      <c r="K54" s="16">
        <f>SUM($D54*J54)</f>
        <v>0</v>
      </c>
      <c r="L54" s="239">
        <v>0</v>
      </c>
      <c r="M54" s="16">
        <f>SUM($D54*L54)</f>
        <v>0</v>
      </c>
      <c r="N54" s="239">
        <v>0</v>
      </c>
      <c r="O54" s="16">
        <f>SUM($D54*N54)</f>
        <v>0</v>
      </c>
      <c r="P54" s="239">
        <v>0</v>
      </c>
      <c r="Q54" s="16">
        <f>SUM($D54*P54)</f>
        <v>0</v>
      </c>
    </row>
    <row r="55" spans="1:17" ht="12.75" customHeight="1" x14ac:dyDescent="0.25">
      <c r="A55" s="322"/>
      <c r="B55" s="312"/>
      <c r="C55" s="336"/>
      <c r="D55" s="337"/>
      <c r="E55" s="1"/>
      <c r="F55" s="1"/>
      <c r="G55" s="6"/>
      <c r="H55" s="239"/>
      <c r="I55" s="240"/>
      <c r="J55" s="239"/>
      <c r="K55" s="240"/>
      <c r="L55" s="239"/>
      <c r="M55" s="240"/>
      <c r="N55" s="239"/>
      <c r="O55" s="240"/>
      <c r="P55" s="239"/>
      <c r="Q55" s="240"/>
    </row>
    <row r="56" spans="1:17" x14ac:dyDescent="0.25">
      <c r="A56" s="322"/>
      <c r="B56" s="348" t="s">
        <v>126</v>
      </c>
      <c r="C56" s="340"/>
      <c r="D56" s="341"/>
      <c r="E56" s="18"/>
      <c r="F56" s="17"/>
      <c r="G56" s="6"/>
      <c r="H56" s="239"/>
      <c r="I56" s="240"/>
      <c r="J56" s="239"/>
      <c r="K56" s="240"/>
      <c r="L56" s="239"/>
      <c r="M56" s="240"/>
      <c r="N56" s="239"/>
      <c r="O56" s="240"/>
      <c r="P56" s="239"/>
      <c r="Q56" s="240"/>
    </row>
    <row r="57" spans="1:17" ht="27" customHeight="1" x14ac:dyDescent="0.25">
      <c r="A57" s="322"/>
      <c r="B57" s="349" t="s">
        <v>154</v>
      </c>
      <c r="C57" s="336"/>
      <c r="D57" s="337"/>
      <c r="E57" s="1"/>
      <c r="F57" s="1"/>
      <c r="G57" s="6"/>
      <c r="H57" s="239"/>
      <c r="I57" s="240"/>
      <c r="J57" s="239"/>
      <c r="K57" s="240"/>
      <c r="L57" s="239"/>
      <c r="M57" s="240"/>
      <c r="N57" s="239"/>
      <c r="O57" s="240"/>
      <c r="P57" s="239"/>
      <c r="Q57" s="240"/>
    </row>
    <row r="58" spans="1:17" ht="12.75" customHeight="1" thickBot="1" x14ac:dyDescent="0.3">
      <c r="A58" s="322"/>
      <c r="B58" s="312"/>
      <c r="C58" s="336"/>
      <c r="D58" s="337"/>
      <c r="E58" s="1"/>
      <c r="F58" s="1"/>
      <c r="G58" s="6"/>
      <c r="H58" s="239"/>
      <c r="I58" s="240"/>
      <c r="J58" s="239"/>
      <c r="K58" s="240"/>
      <c r="L58" s="239"/>
      <c r="M58" s="240"/>
      <c r="N58" s="239"/>
      <c r="O58" s="240"/>
      <c r="P58" s="239"/>
      <c r="Q58" s="240"/>
    </row>
    <row r="59" spans="1:17" ht="24" customHeight="1" x14ac:dyDescent="0.25">
      <c r="A59" s="350"/>
      <c r="B59" s="351"/>
      <c r="C59" s="352"/>
      <c r="D59" s="353" t="s">
        <v>30</v>
      </c>
      <c r="E59" s="33" t="s">
        <v>30</v>
      </c>
      <c r="F59" s="32" t="s">
        <v>25</v>
      </c>
      <c r="G59" s="6"/>
      <c r="H59" s="233"/>
      <c r="I59" s="234" t="s">
        <v>25</v>
      </c>
      <c r="J59" s="233"/>
      <c r="K59" s="234" t="s">
        <v>25</v>
      </c>
      <c r="L59" s="233"/>
      <c r="M59" s="234" t="s">
        <v>25</v>
      </c>
      <c r="N59" s="233"/>
      <c r="O59" s="234" t="s">
        <v>25</v>
      </c>
      <c r="P59" s="233"/>
      <c r="Q59" s="234" t="s">
        <v>25</v>
      </c>
    </row>
    <row r="60" spans="1:17" ht="18" customHeight="1" thickBot="1" x14ac:dyDescent="0.3">
      <c r="A60" s="354"/>
      <c r="B60" s="355"/>
      <c r="C60" s="356"/>
      <c r="D60" s="357" t="s">
        <v>31</v>
      </c>
      <c r="E60" s="34" t="s">
        <v>31</v>
      </c>
      <c r="F60" s="31"/>
      <c r="G60" s="6"/>
      <c r="H60" s="235"/>
      <c r="I60" s="236"/>
      <c r="J60" s="235"/>
      <c r="K60" s="236"/>
      <c r="L60" s="235"/>
      <c r="M60" s="236"/>
      <c r="N60" s="235"/>
      <c r="O60" s="236"/>
      <c r="P60" s="235"/>
      <c r="Q60" s="236"/>
    </row>
    <row r="61" spans="1:17" ht="30" customHeight="1" thickBot="1" x14ac:dyDescent="0.3">
      <c r="A61" s="358"/>
      <c r="B61" s="359"/>
      <c r="C61" s="360"/>
      <c r="D61" s="361" t="s">
        <v>150</v>
      </c>
      <c r="E61" s="29" t="s">
        <v>127</v>
      </c>
      <c r="F61" s="30" t="s">
        <v>25</v>
      </c>
      <c r="G61" s="6"/>
      <c r="H61" s="237"/>
      <c r="I61" s="238" t="s">
        <v>25</v>
      </c>
      <c r="J61" s="237"/>
      <c r="K61" s="238" t="s">
        <v>25</v>
      </c>
      <c r="L61" s="237"/>
      <c r="M61" s="238" t="s">
        <v>25</v>
      </c>
      <c r="N61" s="237"/>
      <c r="O61" s="238" t="s">
        <v>25</v>
      </c>
      <c r="P61" s="237"/>
      <c r="Q61" s="238" t="s">
        <v>25</v>
      </c>
    </row>
    <row r="62" spans="1:17" ht="4.5" customHeight="1" x14ac:dyDescent="0.25">
      <c r="A62" s="224"/>
      <c r="B62" s="225"/>
      <c r="C62" s="226"/>
      <c r="D62" s="226"/>
      <c r="E62" s="227"/>
      <c r="F62" s="227"/>
      <c r="G62" s="6"/>
      <c r="H62" s="198"/>
      <c r="I62" s="199"/>
      <c r="J62" s="198"/>
      <c r="K62" s="199"/>
      <c r="L62" s="198"/>
      <c r="M62" s="199"/>
      <c r="N62" s="198"/>
      <c r="O62" s="199"/>
      <c r="P62" s="198"/>
      <c r="Q62" s="199"/>
    </row>
    <row r="63" spans="1:17" x14ac:dyDescent="0.25">
      <c r="A63" s="6"/>
      <c r="B63" s="6"/>
      <c r="C63" s="6"/>
      <c r="D63" s="6"/>
      <c r="E63" s="6"/>
      <c r="F63" s="6"/>
    </row>
    <row r="64" spans="1:17" x14ac:dyDescent="0.25">
      <c r="A64" s="6"/>
      <c r="B64" s="6"/>
      <c r="C64" s="6"/>
      <c r="D64" s="6"/>
      <c r="E64" s="6"/>
      <c r="F64" s="6"/>
    </row>
    <row r="65" spans="1:6" x14ac:dyDescent="0.25">
      <c r="A65" s="6"/>
      <c r="B65" s="6"/>
      <c r="C65" s="6"/>
      <c r="D65" s="6"/>
      <c r="E65" s="6"/>
      <c r="F65" s="6"/>
    </row>
    <row r="66" spans="1:6" x14ac:dyDescent="0.25">
      <c r="A66" s="6"/>
      <c r="B66" s="6"/>
      <c r="C66" s="6"/>
      <c r="D66" s="6"/>
      <c r="E66" s="6"/>
      <c r="F66" s="6"/>
    </row>
    <row r="67" spans="1:6" x14ac:dyDescent="0.25">
      <c r="A67" s="6"/>
      <c r="B67" s="6"/>
      <c r="C67" s="6"/>
      <c r="D67" s="6"/>
      <c r="E67" s="6"/>
      <c r="F67" s="6"/>
    </row>
  </sheetData>
  <mergeCells count="5">
    <mergeCell ref="H1:I2"/>
    <mergeCell ref="J1:K2"/>
    <mergeCell ref="L1:M2"/>
    <mergeCell ref="N1:O2"/>
    <mergeCell ref="P1:Q2"/>
  </mergeCells>
  <pageMargins left="0.7" right="0.7" top="0.75" bottom="0.75" header="0.3" footer="0.3"/>
  <pageSetup paperSize="9" scale="3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80-20</vt:lpstr>
      <vt:lpstr>1. Summary of Quotes recieved </vt:lpstr>
      <vt:lpstr>RfQ for Fence - VWS</vt:lpstr>
      <vt:lpstr>Quote evaluation - VWS</vt:lpstr>
      <vt:lpstr>'1. Summary of Quotes recieved '!Print_Area</vt:lpstr>
      <vt:lpstr>'Quote evaluation - VWS'!Print_Area</vt:lpstr>
      <vt:lpstr>'RfQ for Fence - VWS'!Print_Area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Francois Marais</dc:creator>
  <cp:lastModifiedBy>Lize Ferreira</cp:lastModifiedBy>
  <dcterms:created xsi:type="dcterms:W3CDTF">2020-10-15T08:05:58Z</dcterms:created>
  <dcterms:modified xsi:type="dcterms:W3CDTF">2021-08-20T11:02:48Z</dcterms:modified>
</cp:coreProperties>
</file>